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JAVNA NAROČILA\16_08_21 Oper perilo\"/>
    </mc:Choice>
  </mc:AlternateContent>
  <bookViews>
    <workbookView xWindow="0" yWindow="0" windowWidth="2370" windowHeight="0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6" i="6" l="1"/>
  <c r="S56" i="6"/>
  <c r="T55" i="6"/>
  <c r="S55" i="6"/>
  <c r="R55" i="6"/>
  <c r="Q55" i="6"/>
  <c r="N55" i="6"/>
  <c r="T54" i="6"/>
  <c r="S54" i="6"/>
  <c r="R54" i="6"/>
  <c r="Q54" i="6"/>
  <c r="N54" i="6"/>
  <c r="T53" i="6"/>
  <c r="S53" i="6"/>
  <c r="R53" i="6"/>
  <c r="Q53" i="6"/>
  <c r="N53" i="6"/>
  <c r="T52" i="6"/>
  <c r="S52" i="6"/>
  <c r="R52" i="6"/>
  <c r="Q52" i="6"/>
  <c r="N52" i="6"/>
  <c r="T51" i="6"/>
  <c r="S51" i="6"/>
  <c r="R51" i="6"/>
  <c r="Q51" i="6"/>
  <c r="N51" i="6"/>
  <c r="T50" i="6"/>
  <c r="S50" i="6"/>
  <c r="R50" i="6"/>
  <c r="Q50" i="6"/>
  <c r="N50" i="6"/>
  <c r="T49" i="6"/>
  <c r="S49" i="6"/>
  <c r="R49" i="6"/>
  <c r="Q49" i="6"/>
  <c r="N49" i="6"/>
  <c r="T48" i="6"/>
  <c r="S48" i="6"/>
  <c r="R48" i="6"/>
  <c r="Q48" i="6"/>
  <c r="N48" i="6"/>
  <c r="T43" i="6"/>
  <c r="S43" i="6"/>
  <c r="T42" i="6"/>
  <c r="S42" i="6"/>
  <c r="R42" i="6"/>
  <c r="Q42" i="6"/>
  <c r="N42" i="6"/>
  <c r="T37" i="6"/>
  <c r="S37" i="6"/>
  <c r="T36" i="6"/>
  <c r="S36" i="6"/>
  <c r="R36" i="6"/>
  <c r="Q36" i="6"/>
  <c r="N36" i="6"/>
  <c r="T35" i="6"/>
  <c r="S35" i="6"/>
  <c r="R35" i="6"/>
  <c r="Q35" i="6"/>
  <c r="N35" i="6"/>
  <c r="T34" i="6"/>
  <c r="S34" i="6"/>
  <c r="R34" i="6"/>
  <c r="Q34" i="6"/>
  <c r="N34" i="6"/>
  <c r="T33" i="6"/>
  <c r="S33" i="6"/>
  <c r="R33" i="6"/>
  <c r="Q33" i="6"/>
  <c r="N33" i="6"/>
  <c r="T32" i="6"/>
  <c r="S32" i="6"/>
  <c r="R32" i="6"/>
  <c r="Q32" i="6"/>
  <c r="N32" i="6"/>
  <c r="T31" i="6"/>
  <c r="S31" i="6"/>
  <c r="R31" i="6"/>
  <c r="Q31" i="6"/>
  <c r="N31" i="6"/>
  <c r="T30" i="6"/>
  <c r="S30" i="6"/>
  <c r="R30" i="6"/>
  <c r="Q30" i="6"/>
  <c r="N30" i="6"/>
  <c r="T29" i="6"/>
  <c r="S29" i="6"/>
  <c r="R29" i="6"/>
  <c r="Q29" i="6"/>
  <c r="N29" i="6"/>
  <c r="T24" i="6"/>
  <c r="S24" i="6"/>
  <c r="T23" i="6"/>
  <c r="S23" i="6"/>
  <c r="R23" i="6"/>
  <c r="Q23" i="6"/>
  <c r="N23" i="6"/>
  <c r="T22" i="6"/>
  <c r="S22" i="6"/>
  <c r="R22" i="6"/>
  <c r="Q22" i="6"/>
  <c r="N22" i="6"/>
  <c r="T17" i="6"/>
  <c r="S17" i="6"/>
  <c r="T16" i="6"/>
  <c r="S16" i="6"/>
  <c r="R16" i="6"/>
  <c r="Q16" i="6"/>
  <c r="N16" i="6"/>
  <c r="T15" i="6"/>
  <c r="S15" i="6"/>
  <c r="R15" i="6"/>
  <c r="Q15" i="6"/>
  <c r="N15" i="6"/>
  <c r="T14" i="6"/>
  <c r="S14" i="6"/>
  <c r="R14" i="6"/>
  <c r="Q14" i="6"/>
  <c r="N14" i="6"/>
  <c r="T13" i="6"/>
  <c r="S13" i="6"/>
  <c r="R13" i="6"/>
  <c r="Q13" i="6"/>
  <c r="N13" i="6"/>
  <c r="C8" i="6"/>
  <c r="C7" i="6"/>
  <c r="T65" i="5"/>
  <c r="S65" i="5"/>
  <c r="T64" i="5"/>
  <c r="S64" i="5"/>
  <c r="R64" i="5"/>
  <c r="Q64" i="5"/>
  <c r="N64" i="5"/>
  <c r="T63" i="5"/>
  <c r="S63" i="5"/>
  <c r="R63" i="5"/>
  <c r="Q63" i="5"/>
  <c r="N63" i="5"/>
  <c r="T58" i="5"/>
  <c r="S58" i="5"/>
  <c r="T57" i="5"/>
  <c r="S57" i="5"/>
  <c r="R57" i="5"/>
  <c r="Q57" i="5"/>
  <c r="N57" i="5"/>
  <c r="T56" i="5"/>
  <c r="S56" i="5"/>
  <c r="R56" i="5"/>
  <c r="Q56" i="5"/>
  <c r="N56" i="5"/>
  <c r="T51" i="5"/>
  <c r="S51" i="5"/>
  <c r="T50" i="5"/>
  <c r="S50" i="5"/>
  <c r="R50" i="5"/>
  <c r="Q50" i="5"/>
  <c r="N50" i="5"/>
  <c r="T45" i="5"/>
  <c r="S45" i="5"/>
  <c r="T44" i="5"/>
  <c r="S44" i="5"/>
  <c r="R44" i="5"/>
  <c r="Q44" i="5"/>
  <c r="N44" i="5"/>
  <c r="T43" i="5"/>
  <c r="S43" i="5"/>
  <c r="R43" i="5"/>
  <c r="Q43" i="5"/>
  <c r="N43" i="5"/>
  <c r="T42" i="5"/>
  <c r="S42" i="5"/>
  <c r="R42" i="5"/>
  <c r="Q42" i="5"/>
  <c r="N42" i="5"/>
  <c r="T41" i="5"/>
  <c r="S41" i="5"/>
  <c r="R41" i="5"/>
  <c r="Q41" i="5"/>
  <c r="N41" i="5"/>
  <c r="T40" i="5"/>
  <c r="S40" i="5"/>
  <c r="R40" i="5"/>
  <c r="Q40" i="5"/>
  <c r="N40" i="5"/>
  <c r="T39" i="5"/>
  <c r="S39" i="5"/>
  <c r="R39" i="5"/>
  <c r="Q39" i="5"/>
  <c r="N39" i="5"/>
  <c r="T38" i="5"/>
  <c r="S38" i="5"/>
  <c r="R38" i="5"/>
  <c r="Q38" i="5"/>
  <c r="N38" i="5"/>
  <c r="T33" i="5"/>
  <c r="S33" i="5"/>
  <c r="T32" i="5"/>
  <c r="S32" i="5"/>
  <c r="R32" i="5"/>
  <c r="Q32" i="5"/>
  <c r="N32" i="5"/>
  <c r="T27" i="5"/>
  <c r="S27" i="5"/>
  <c r="T26" i="5"/>
  <c r="S26" i="5"/>
  <c r="R26" i="5"/>
  <c r="Q26" i="5"/>
  <c r="N26" i="5"/>
  <c r="T21" i="5"/>
  <c r="S21" i="5"/>
  <c r="T20" i="5"/>
  <c r="S20" i="5"/>
  <c r="R20" i="5"/>
  <c r="Q20" i="5"/>
  <c r="N20" i="5"/>
  <c r="T19" i="5"/>
  <c r="S19" i="5"/>
  <c r="R19" i="5"/>
  <c r="Q19" i="5"/>
  <c r="N19" i="5"/>
  <c r="T14" i="5"/>
  <c r="S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<sst xmlns="http://schemas.openxmlformats.org/spreadsheetml/2006/main" count="749" uniqueCount="245">
  <si>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</si>
  <si>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</si>
  <si>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</si>
  <si>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</si>
  <si>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</si>
  <si>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</si>
  <si>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</si>
  <si>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</si>
  <si>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</si>
  <si>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</si>
  <si>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</si>
  <si>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</si>
  <si>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</si>
  <si>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</si>
  <si>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</si>
  <si>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</si>
  <si>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</si>
  <si>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</si>
  <si>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</si>
  <si>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</si>
  <si>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</si>
  <si>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</si>
  <si>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</si>
  <si>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</si>
  <si>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</si>
  <si>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</si>
  <si>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</si>
  <si>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</si>
  <si>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</si>
  <si>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</si>
  <si>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</si>
  <si>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</si>
  <si>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</si>
  <si>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</si>
  <si>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</si>
  <si>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</si>
  <si>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16-08/21</t>
  </si>
  <si>
    <t>OPERACIJSKO PERILO</t>
  </si>
  <si>
    <t>naročilo male vrednosti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</si>
  <si>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</si>
  <si>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</si>
  <si>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</si>
  <si>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</si>
  <si>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</si>
  <si>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</si>
  <si>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</si>
  <si>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</si>
  <si>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</si>
  <si>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</si>
  <si>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</si>
  <si>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</si>
  <si>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Dodatne strokovne zahteve se nahajajo v razpisni dokumentaciji, v poglavju Tehnične specifikacije.</t>
  </si>
  <si>
    <t>Seznam razpisanega blaga za sklop:</t>
  </si>
  <si>
    <t>I.</t>
  </si>
  <si>
    <t>PERILO OPERACIJSKO ZA ENKRATNO UPORABO</t>
  </si>
  <si>
    <t>*</t>
  </si>
  <si>
    <t>1.</t>
  </si>
  <si>
    <t>podsklop:  SETI  UNIVERZALNI, sterilni</t>
  </si>
  <si>
    <t>ODPRT</t>
  </si>
  <si>
    <t xml:space="preserve"> SETI  UNIVERZALNI, sterilni</t>
  </si>
  <si>
    <t>EOB</t>
  </si>
  <si>
    <t>Zap. št.</t>
  </si>
  <si>
    <t>Naziv blaga</t>
  </si>
  <si>
    <t>Vsebina</t>
  </si>
  <si>
    <t>Lastost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</si>
  <si>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</si>
  <si>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</si>
  <si>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</si>
  <si>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</si>
  <si>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</si>
  <si>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</si>
  <si>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</si>
  <si>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</si>
  <si>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</si>
  <si>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</si>
  <si>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</si>
  <si>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</si>
  <si>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</si>
  <si>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</si>
  <si>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</si>
  <si>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</si>
  <si>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</si>
  <si>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</si>
  <si>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</si>
  <si>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</si>
  <si>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>25010101</t>
  </si>
  <si>
    <t>SET UNIVERZALNI</t>
  </si>
  <si>
    <t xml:space="preserve">• 1x prevleka za instrumentarsko mizo
• 1x prevleka Mayo
• 2x  kompresa samolepilna
• 1x rjuha M
• 1x rjuha L
• 1x trak lepilni
• 4x brisačke
</t>
  </si>
  <si>
    <t/>
  </si>
  <si>
    <t>KOS</t>
  </si>
  <si>
    <t>Skupaj:</t>
  </si>
  <si>
    <t>2.</t>
  </si>
  <si>
    <t>podsklop: SETI ZA GINEKOLOŠKO-PORODNI ODDELEK, sterilni</t>
  </si>
  <si>
    <t>SETI ZA GINEKOLOŠKO-PORODNI ODDELEK, sterilni</t>
  </si>
  <si>
    <t>Lastnost 2</t>
  </si>
  <si>
    <t>25010202</t>
  </si>
  <si>
    <t>SET ZA GINEKOLOŠKE OPERACIJE-HSC</t>
  </si>
  <si>
    <t xml:space="preserve">• 1x prevleka za instrumentarsko mizo
• 1x ginekološka rjuha 250-260 X 300-310cm z vaginalno lepilno odprtino 8-9 X 11-12cm, zbiralno vrečko in integriranimi všitki za noge 
• 4x brisačke 
• 1x plašč standard L
• 1x plašč standard XL
• 20x tamponi iz gaze št. 4 z Rtg nitko
• 1x prevleka za kamero (dim.: 14x16x240-270cm; iz PVC, s pripomočkom (kartonasti vhodni del) za uvajanje ter samolepilnim trakom za pritrditev optike, teleskopsko gubanje, perforirana konica premera 5,5cm)
</t>
  </si>
  <si>
    <t>25010203</t>
  </si>
  <si>
    <t xml:space="preserve"> GINEKOLOŠKO - ABDOMINALNI SET</t>
  </si>
  <si>
    <t xml:space="preserve">• 1x prevleka za instrumentarsko mizo 
• 1x ginekološka rjuha z abdominalno lepilno odprtino 16-18 x 24-26 cm in z vaginalno odprtino  8-10 x 10-14 z zaščtnim prekrivalom ter integriranimi všitki za noge 235-285 x 290-350 cm
• 4x brisačke 
• 3x  plašč standard XL 
• 10x  tamponi iz gaze št. 5 z Rtg nitko 
• 10x zloženci iz gaze z Rtg nitko 12,5-20x8-10cm 
• 1x prevleka za kamero (dim.: 14x16x240-270cm; iz PVC, s pripomočkom (kartonasti vhodni del) za uvajanje ter samolepilnim trakom za pritrditev optike, teleskopsko gubanje, perforirana konica premera 5,5cm)
• 1x rezilo 11
• 4x obliž 5x 5-7 cm
• 2x ježek
• 1x brizga luer tridelna 2 ml
• 1x brizga luer tridelna 10 ml
• 1x brizga luer tridelna 20 ml
• 1x igla 1,2 x 100 mm
• 1x igla 1,2 x 40 mm
• 5x tamponi iz gaze vel. 4
</t>
  </si>
  <si>
    <t>3.</t>
  </si>
  <si>
    <t>podsklop: SETI ZA ROKO, sterilni</t>
  </si>
  <si>
    <t>SETI ZA ROKO, sterilni</t>
  </si>
  <si>
    <t>Lastnost 1</t>
  </si>
  <si>
    <t>25010302</t>
  </si>
  <si>
    <t>SET ZA ROKO II</t>
  </si>
  <si>
    <t xml:space="preserve">• 1x prevleka za instrumentarsko mizo 
• 1x rjuha 160-200x260-320x315-386 cm z elastično odprtino 3-5 cm, T oblika 
• 1x pregrinjalo  150X150 cm 
• 1x trak lepilni 
• 2x plašč standard  XL 
• 6x tamponi iz gaze z Rtg.nitko ch5 
• 10x zloženci iz gaze z Rtg nitko 15x8cm 
• 1x povoj krep elastični 12cm x 5m 
• 1x vata v traku 15cm x 3m 
• 1x brizga luer tridelna 10mm
• 1x igla 0,7x40mm
</t>
  </si>
  <si>
    <t>4.</t>
  </si>
  <si>
    <t>podsklop: SET ZA ARTROSKOPIJO, sterilni</t>
  </si>
  <si>
    <t>ZAPRT</t>
  </si>
  <si>
    <t>SET ZA ARTROSKOPIJO, sterilni</t>
  </si>
  <si>
    <t>25010501</t>
  </si>
  <si>
    <t>SET ZA ARTROSKOPIJO</t>
  </si>
  <si>
    <t xml:space="preserve">• 1x prevleka za instrumentarsko mizo 
• 1x rjuha artroskopska 200-240x290-350 z dvema elastičnima odprtinama 5-7 cm in  zbiralno vrečko U, z oporo in odprtino za iztok
• 1x prevleka za nogo S (dim.: 25-35 x 50-60cm, teleskopsko zložena ), 1x trak lepilni (dim.:8-11x45-55cm)
• 1x plašč standard XL 
• 1x plašč special XXL 
• 2x cev aspiracijska 7mmx 250-300 cm 
• 10x tamponi iz gaze z Rtg nitko št.5 
• 10x zloženci iz gaze z Rtg nitko 12,5-20 x 8-10cm 
• 1x rezilo 11 
• 1x brizga luer 20 ml 
• 1x krep povoj 12-15cm x 5m
• 1x igla 1,2x40
• 1x igla 0,7x40
• 1x trak lepilni - ježek    
</t>
  </si>
  <si>
    <t>5.</t>
  </si>
  <si>
    <t xml:space="preserve">podsklop:  RJUHE IN PREVLEKE, sterilne </t>
  </si>
  <si>
    <t xml:space="preserve"> RJUHE IN PREVLEKE, sterilne </t>
  </si>
  <si>
    <t>25010602</t>
  </si>
  <si>
    <t xml:space="preserve">RJUHA S SAMOL. ROBOM, dim.: 175-190x175-200cm  </t>
  </si>
  <si>
    <t>ojačani vpojni del v predelu operativnega polja; v primeru neenakih stranic je lepljivi rob na daljši strani</t>
  </si>
  <si>
    <t>25010603</t>
  </si>
  <si>
    <t>RJUHA Z  U ZAREZO, 200-230 cm x 260-300 cm</t>
  </si>
  <si>
    <t>dolžina samolepljive zareze:  90-100cm; širina zareze: 7-10 cm; ojačani vpojni del v predelu operativnega polja.</t>
  </si>
  <si>
    <t>25010604</t>
  </si>
  <si>
    <t xml:space="preserve">RJUHA Z  DVOJNO U ZAREZO, dim.: 190-210 x 245-275cm; U-izrez 18-24 x 90-120cm </t>
  </si>
  <si>
    <t>integrirano perianalno pokrivalo z elastiko</t>
  </si>
  <si>
    <t>25010606</t>
  </si>
  <si>
    <t>RJUHA ZA NOGO, dim.: 220-240 x 300-320 cm,  z eno elast.odprtino</t>
  </si>
  <si>
    <t>z elastično odprtino  premera 6-8 cm in ojačani vpojni del v predelu operativnega polja</t>
  </si>
  <si>
    <t>25010611</t>
  </si>
  <si>
    <t>RJUHA ZA GINEKOLOŠKO – VAGINALNE OPERACIJE, dim.: 220-260 x 270-330 cm</t>
  </si>
  <si>
    <t xml:space="preserve"> z integriranimi všitki za noge in odprtino (8-10 x 10-14 cm); 1x transparentna zaščita z lepilnim trakom 50x50cm: </t>
  </si>
  <si>
    <t>25010612</t>
  </si>
  <si>
    <t xml:space="preserve">PREVLEKA ZA INSTRUMENTARSKO MIZO, dim.: 140-160x190-210 cm </t>
  </si>
  <si>
    <t xml:space="preserve">rjuha za prekrivanje inštrumentarske mize z ojačanim vpojnim sredinskim delom po dolžini rjuhe širine &gt;75cm; </t>
  </si>
  <si>
    <t>25010614</t>
  </si>
  <si>
    <t>RJUHA ZA PACE MAKER, dim.220x330cm</t>
  </si>
  <si>
    <t>rjuha z dvema samolepilnima odprtinama 12x12cm v zgornji tretjini rjuhe</t>
  </si>
  <si>
    <t>6.</t>
  </si>
  <si>
    <t>podsklop: SETI  ZA ORTOPEDSKE OPERACIJE, sterilni</t>
  </si>
  <si>
    <t>SETI  ZA ORTOPEDSKE OPERACIJE, sterilni</t>
  </si>
  <si>
    <t>25010702</t>
  </si>
  <si>
    <t>SET ZA KOLENO Castum</t>
  </si>
  <si>
    <t xml:space="preserve">• 1x rjuha za instrumentarsko mizo ojačano 150-170x220-230cm
• 2x prevleka Mayo
• 1x U-rjuha 200-300 x 260-300, dol.samol.zareze: 90-100cm, širina zareze7-10cm, ojačan vpojni del v predelu operativnega polja 
• 1x O-rjuha za nogo (dim.: 220-240 x 300-320 cm, z eno elast.odprtino, z elastično odprtino premera 6-8 cm in ojačani vpojni del v predelu operativnega polja)
• 1x kompresa lepilna 100x80cm – neojačana  
• 1x kompresa lepilna (Kompresa s samolepilnim robom in ojačano vpojnostjo na daljši strani. Velikost: 75-90x90-110 cm. )
• 1x trak lepilni 
• 1x prevleka za nogo ortopedska S (dim.: 16-18 x 72-80cm, prevleka za noge ortopedska S , zložena kot rolo, elastična, nepropustna, iz nedrsečega materiala, s traki za povlečenje)
• 4 brisačke
• 2x plašč special XXL 
• 1x ježek 
• 20x zloženci iz gaze 10x20cm z Rtg nitko 
• 10x tamponi iz gaze z Rtg nitko št.5
• 2x rezilo 20
• 1x rezilo 15 
• 1x rezilo 10; 
• 1x vatiranec netkan 15-20x30cm 
• 1x vrečka za odpadke PVC 40x40 samolepilna
• 3x rokavica kirurška sterilna brez talka ch8
• 1x rokavica kirurška sterilna brez talka ch7
1 x brizga 50-60 ml za izpiranje 
• 1x brizga luer lock  60ml 
• 1x brizga luer lock 20ml
• 2x igla 0,7x40mm 22G 
• 1x igla 1,8x100mm 15G
• 1x krep povoj15x3-4,5 m
</t>
  </si>
  <si>
    <t>7.</t>
  </si>
  <si>
    <t>podsklop: TRAK  LEPILNI</t>
  </si>
  <si>
    <t>TRAK  LEPILNI</t>
  </si>
  <si>
    <t>25011303</t>
  </si>
  <si>
    <t>TRAK ZA PRITRJEVANJE DRENOV, dim. 12-16 x 4-5cm</t>
  </si>
  <si>
    <t>trak lepilni, dvojni</t>
  </si>
  <si>
    <t>25011305</t>
  </si>
  <si>
    <t>TRAK ZA FIKSIRANJE NOGE NA STOJALO, dim. 43x5 cm trak, zaklepna zanka 10x5 cm</t>
  </si>
  <si>
    <t>Trak ozki z zaklepno zanko</t>
  </si>
  <si>
    <t xml:space="preserve">Trak izdelan iz PP (min. 70 g/m2) </t>
  </si>
  <si>
    <t>8.</t>
  </si>
  <si>
    <t>podsklop: PREVLEKE ZA APARATE-KAMERE</t>
  </si>
  <si>
    <t>PREVLEKE ZA APARATE-KAMERE</t>
  </si>
  <si>
    <t>25011503</t>
  </si>
  <si>
    <t>PREVLEKA ZA TEE SONDO</t>
  </si>
  <si>
    <t>komplet s sponko in varovalom proti ugrizu ter gelom v brizgalki, brez lateksa, za odrasle, 15X32X1100mm</t>
  </si>
  <si>
    <t>nesterilna</t>
  </si>
  <si>
    <t>25011505</t>
  </si>
  <si>
    <t>Prevleka za mikroskop Zeiss tip 75, dim. 122x254 cm</t>
  </si>
  <si>
    <t>sterilno</t>
  </si>
  <si>
    <t>ref: 306075 Zeiss ali enakovredno</t>
  </si>
  <si>
    <t>II.</t>
  </si>
  <si>
    <t>PLAŠČI OPERACIJSKI IN OSTALI PRIPOMOČKI ZA ZAŠČITO OSEB IN DELOVNEGA OKOLJA</t>
  </si>
  <si>
    <t>podsklop: PLAŠČ OPERACIJSKI -  STANDARDNI, sterilen</t>
  </si>
  <si>
    <t>PLAŠČ OPERACIJSKI -  STANDARDNI, sterilen</t>
  </si>
  <si>
    <t>25020101</t>
  </si>
  <si>
    <t>PLAŠČ OPERACIJSKI STANDARD M, dim.: 120-129 cm</t>
  </si>
  <si>
    <t>sterilen</t>
  </si>
  <si>
    <t>25020102</t>
  </si>
  <si>
    <t>PLAŠČ OPERACIJSKI STANDARD L, dim.: 130-140 cm</t>
  </si>
  <si>
    <t>25020103</t>
  </si>
  <si>
    <t>PLAŠČ OPERACIJSKI STANDARD XL, dim.: 145-155 cm</t>
  </si>
  <si>
    <t>25020104</t>
  </si>
  <si>
    <t>PLAŠČ OPERACIJSKI STANDARD XXL, dim.: 160-180 cm</t>
  </si>
  <si>
    <t>podsklop: PLAŠČ OPERACIJSKI - SPECIALNI, sterilen</t>
  </si>
  <si>
    <t>PLAŠČ OPERACIJSKI - SPECIALNI, sterilen</t>
  </si>
  <si>
    <t>25020201</t>
  </si>
  <si>
    <t>PLAŠČ OPERACIJSKI SPECIAL  XL, dim.: 145-155 cm</t>
  </si>
  <si>
    <t>25020202</t>
  </si>
  <si>
    <t>PLAŠČ OPERACIJSKI SPECIAL  XXL, dim.: 160-180 cm</t>
  </si>
  <si>
    <t>podsklop: KAPE ZA UPORABO V MEDICINI</t>
  </si>
  <si>
    <t>KAPE ZA UPORABO V MEDICINI</t>
  </si>
  <si>
    <t>25030201</t>
  </si>
  <si>
    <t>KAPA BARETKA, obseg  50-55 cm</t>
  </si>
  <si>
    <t>Material: netkan material iz 100% polipropilenskih vlaken, gramatura minimalno 14 g/ m2.  Material se ne sme kosmatiti, odpuščati delcev in dražiti kože. Biti mora negorljiv, zračen,  brez vonja in brez lateksa. Barva: zelena ali modra.  MD razred I. Skladno z direktivo 93/42 EEC.</t>
  </si>
  <si>
    <t>25030203</t>
  </si>
  <si>
    <t>KAPA BARETKA - bolniška</t>
  </si>
  <si>
    <t>Material: netkani material iz 100% polipropilenskih vlaken, gramatura minimalno 10 g/m2, bela, bolniška, MD razred I. Skladno z direktivo 93/42 EEC.</t>
  </si>
  <si>
    <t>25030204</t>
  </si>
  <si>
    <t>KAPA ZDRAVNIŠKA 1</t>
  </si>
  <si>
    <t>Material: netkan material iz 100% polipropilenskih vlaken, gramatura minimalno 17 g/ m2. Material se ne sme kosmatiti, odpuščati delcev in dražiti kože. Biti mora negorljiv, zračen,  brez vonja in brez lateksa. Barva: zelena ali modra. Kapa naj ima na zatilju elastiko ali trakce za zavezovanje.  MD razred I. Skladno z direktivo 93/42 EEC.</t>
  </si>
  <si>
    <t>25030208</t>
  </si>
  <si>
    <t>KAPA ZDRAVNIŠKA 2</t>
  </si>
  <si>
    <t>Material: netkan material iz 100% polipropilenskih vlaken, gramatura minimalno 17 g/ m2. Material se ne sme kosmatiti, odpuščati delcev in dražiti kože. Biti mora negorljiv, zračen,  brez vonja in brez lateksa. Barva: zelena ali modra. Kapa naj bo brez elastike ali trakcev, pokriva naj glavo do zatilja.  MD razred I. Skladno z direktivo 93/42 EEC.</t>
  </si>
  <si>
    <t>25030205</t>
  </si>
  <si>
    <t>KAPA S PIVNIKOM</t>
  </si>
  <si>
    <t>Material: netkan material iz 75% Rayon in 25% Polymer Binder, predel pivnika - 70% viskoza, 30% poliester;  gramatura minimalno 25 g/ m2; pivnik mora biti nameščen po celem obodu kape, v predelu temena z elastiko. Material se ne sme kosmatiti, odpuščati delcev in dražiti kože. Biti mora negorljiv, zračen,  brez vonja in brez lateksa. Barva: zelena ali modra.  MD razred I. Skladno z direktivo 93/42 EEC.</t>
  </si>
  <si>
    <t>Kapa primerna za dolge lase.</t>
  </si>
  <si>
    <t>25030206</t>
  </si>
  <si>
    <t>KAPA ZDRAVNIŠKA ORTOPEDSKA s pivnikom spredaj</t>
  </si>
  <si>
    <t>Material: netkan material iz 100% polipropilenskih vlaken; gramatura minimalno 17 g/ m2. Material se ne sme kosmatiti, odpuščati delcev in dražiti kože. Biti mora negorljiv, zračen,  brez vonja in brez lateksa. Barva: zelena ali modra. Zaveže se okoli vratu. MD razred I. Skladno z direktivo 93/42 EEC.</t>
  </si>
  <si>
    <t>25030207</t>
  </si>
  <si>
    <t>KAPA ŽENSKA s traki za zavezovanje</t>
  </si>
  <si>
    <t>Material: netkan material, vrh pokrivala gramature: najmanj 17 g/ m2, stranski del in trakovi gramature najmanj 25 g/ m2. Material se ne sme kosmatiti, odpuščati delcev in dražiti kože. Biti mora negorljiv, zračen,  brez vonja in brez lateksa. Velikost: univerzalna. Dolžina trakov najmanj 18 cm, višina kape v predelu čela 20,5 - 23,5 cm. Barva: zelena, modra.  MD razred I. Skladno z direktivo 93/42 EEC.</t>
  </si>
  <si>
    <t xml:space="preserve"> </t>
  </si>
  <si>
    <t>25030209</t>
  </si>
  <si>
    <t>KAPA ŽENSKA z elastiko</t>
  </si>
  <si>
    <t>Material: netkan material, vrh pokrivala gramature: najmanj 17 g/ m2. Material se ne sme kosmatiti, odpuščati delcev in dražiti kože. Biti mora negorljiv, zračen,  brez vonja in brez lateksa.  Velikost: univerzalna, zelena, modra ali vijolična, v zatilnem delu z elastiko.  MD razred I. Skladno z direktivo 93/42 EEC.</t>
  </si>
  <si>
    <t>podsklop: PLAŠČI ZA OSEBJE IN OBISKOVALCE</t>
  </si>
  <si>
    <t>PLAŠČI ZA OSEBJE IN OBISKOVALCE</t>
  </si>
  <si>
    <t>25030303</t>
  </si>
  <si>
    <t>PREDPASNIK ZAŠČITNI Z ROKAVI, dol.: 110 - 120 cm, šir.: 92 - 110 cm</t>
  </si>
  <si>
    <t>Predpasnik z zanko, ki omogoča fiksacijo okoli vratu, z dvema stranskima pasovoma za vezanje zadaj in dolgimi rokavi. Na rokavih zanka za palec, ki preprečuje zdrs rokava navzgor. Spodnji del rokava zožen, s patentom. Hrbet prost.</t>
  </si>
  <si>
    <t>Neprepusten za tekočine s protimikrobnim odbojem. Ustrezati mora normam EN ISO 22610, EN ISO 22612 ter EN 20811.</t>
  </si>
  <si>
    <t>Iz 100% polietilena.</t>
  </si>
  <si>
    <t>podsklop: OSTALI PRIPOMOČKI ZA ZAŠČITO</t>
  </si>
  <si>
    <t>OSTALI PRIPOMOČKI ZA ZAŠČITO</t>
  </si>
  <si>
    <t>25030403</t>
  </si>
  <si>
    <t>HLAČKE ZA ENDOSKOPIJO</t>
  </si>
  <si>
    <t xml:space="preserve">iz mehke vlaknovine, odprtina na zadnji strani, za enkratno uporabo </t>
  </si>
  <si>
    <t>25030408</t>
  </si>
  <si>
    <t>PODLOGA ZAŠČITNA, dim.: 50-80 x 90-120 cm; debelina: 4-6mm</t>
  </si>
  <si>
    <t xml:space="preserve">Vpojna blazina z nepropustno bariero  za zaščito tal;  zgoraj vpojna, s spodnje strani za tekočino nepropustna polivinilna bariera; nepleten sintetični polipropilen (ali drug funkcionalno in kakovostno enakovreden material). Podloga ne sme drseti, ko je mokra. </t>
  </si>
  <si>
    <t>25030418</t>
  </si>
  <si>
    <t>PODLOGA ZA TLA, dim. 70-80x140-150 cm, debel. 3-5mm</t>
  </si>
  <si>
    <t>Visokovpojna 6 plastna podloga za tla v OP sobi dimenzije 70x140cm, lahko se jo priključi na sukcijo kar omogoča neomejeno absorbcijo odpadnih tekočin med operacijo, absorbira 2 l/min. Debelina podloge 3 mm, tiho delovanje, posebna sestava pa omogoči premikanje kirurga in opreme na koleščkih brez zmanjšanja sposobnosti vpijanja. Dodaten rob, ki preprečuje odtekanje, v kolikor se naenkrat izlije večja količina tekočine. Podloga ne sme drseti, ko je mokra.</t>
  </si>
  <si>
    <t>25030409</t>
  </si>
  <si>
    <t>PODLOGA OPERACIJSKA 45-50 X 45-50 cm</t>
  </si>
  <si>
    <t xml:space="preserve">vodoodporna, vpojna podloge iz kaširane vlaknovine, prijetna za kožo, zelene ali modre barve; </t>
  </si>
  <si>
    <t>25030412</t>
  </si>
  <si>
    <t>PREVLEKA ZA OPERACIJSKO MIZO - SET</t>
  </si>
  <si>
    <t>prevleka dim. 100 x 230cm, neprepustna z vpojno podlogo, 2x pregrinjalo za naslonjalo za roke, 1x pregrinjalo za naslonjalo za glavo</t>
  </si>
  <si>
    <t>25030413</t>
  </si>
  <si>
    <t>PREVLEKA ZA OPERACIJSKO MIZO BRUMABA</t>
  </si>
  <si>
    <t>200x72cm, neprepustna, z nastavkom za glavo</t>
  </si>
  <si>
    <t>25030416</t>
  </si>
  <si>
    <t>PODLOGA VISOKO VPOJNA 55-75 X 85-120 CM</t>
  </si>
  <si>
    <t>Za odlaganje mokrih inštrumentov. Obloga ne sme prepuščati tekočin. Biti mora iz materiala, ki ne pušča nitk oz. raznih delcev.</t>
  </si>
  <si>
    <t>25030417</t>
  </si>
  <si>
    <t>PODLOGA VISOKO VPOJNA 20-30 X 35-45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</si>
</sst>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81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1" fillId="3" borderId="2" xfId="1" applyFill="1" applyBorder="1" applyAlignment="1">
      <alignment horizontal="left" vertical="center" wrapText="1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3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3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3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9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3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22" xfId="3" applyBorder="1">
      <alignment horizontal="left" vertical="center" wrapText="1"/>
    </xf>
    <xf numFmtId="0" fontId="1" fillId="0" borderId="11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Xf/fRO2MVvwx+0tXxFydo8v1cagHrZ3Zte4Mfn7p7WZMa5EG7TUrd0BrLFsfs6epnHyN7ZZ3/i08DhqehHNqcQ==" saltValue="hDWcBWercpUQiqo4XPxFrg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16-08/21&amp;RStran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vTmbwlSSgvDNaDjoVQm7LspDcqCltkmRiiTfKGw72WwscClbc/4XZDO4v63DlHGN724HlQTNqQe4T3KmnYfTfA==" saltValue="rg9z/d9qWuRu+8gvQX5uR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16-08/21&amp;RStran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x8a5/m6NwX6xKB1B6bVLUUsLI+OuOac51yIz4cNTLCzNWhHdzKE7ZKxZyP3g1nos27la8H7kbiA6sqGnA4N8og==" saltValue="qpHySAgeDt3Rpy9PnXawyg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16-08/21&amp;RStran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6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ht="13.5" thickBot="1" x14ac:dyDescent="0.3">
      <c r="B6" s="18" t="s">
        <v>51</v>
      </c>
    </row>
  </sheetData>
  <sheetProtection algorithmName="SHA-512" hashValue="gyrtkWUmpdRQkDwThoiBifQVTCvNoMG6Nd8g9uI4Bcy89APgryQoUOFVZR0hZFJxJ9W6kGiDFagkHnsVe9xCLg==" saltValue="xTpFmiRYlhgHsGkcBC2Hk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16-08/21&amp;RStran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65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0.5703125" style="1" customWidth="1"/>
    <col min="4" max="4" width="82.140625" style="1" customWidth="1"/>
    <col min="5" max="5" width="15.28515625" style="1" customWidth="1"/>
    <col min="6" max="6" width="25.7109375" style="1" customWidth="1"/>
    <col min="7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78" t="s">
        <v>52</v>
      </c>
    </row>
    <row r="5" spans="1:25" ht="18" x14ac:dyDescent="0.25">
      <c r="B5" s="79" t="s">
        <v>53</v>
      </c>
      <c r="C5" s="2" t="s">
        <v>54</v>
      </c>
    </row>
    <row r="7" spans="1:25" x14ac:dyDescent="0.25">
      <c r="C7" s="80" t="str">
        <f>IF('2. Podatki o ponudniku'!C5&lt;&gt;"","Naziv ponudnika: " &amp; '2. Podatki o ponudniku'!C5,"")</f>
        <v/>
      </c>
    </row>
    <row r="8" spans="1:25" x14ac:dyDescent="0.25">
      <c r="C8" s="80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57</v>
      </c>
      <c r="D11" s="19"/>
      <c r="E11" s="19"/>
      <c r="F11" s="19"/>
      <c r="G11" s="19"/>
      <c r="H11" s="19" t="s">
        <v>58</v>
      </c>
      <c r="I11" s="19"/>
      <c r="J11" s="8"/>
      <c r="K11" s="7"/>
      <c r="L11" s="19" t="s">
        <v>59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102.75" thickBot="1" x14ac:dyDescent="0.3">
      <c r="A13" s="35" t="s">
        <v>85</v>
      </c>
      <c r="B13" s="37">
        <v>1</v>
      </c>
      <c r="C13" s="23" t="s">
        <v>86</v>
      </c>
      <c r="D13" s="23" t="s">
        <v>87</v>
      </c>
      <c r="E13" s="23" t="s">
        <v>88</v>
      </c>
      <c r="F13" s="23" t="s">
        <v>88</v>
      </c>
      <c r="G13" s="23" t="s">
        <v>88</v>
      </c>
      <c r="H13" s="24" t="s">
        <v>89</v>
      </c>
      <c r="I13" s="25">
        <v>1062</v>
      </c>
      <c r="J13" s="38"/>
      <c r="K13" s="37">
        <v>1</v>
      </c>
      <c r="L13" s="26"/>
      <c r="M13" s="27"/>
      <c r="N13" s="28">
        <f>IF(M13&gt;0,ROUND(L13/M13,4),0)</f>
        <v>0</v>
      </c>
      <c r="O13" s="29"/>
      <c r="P13" s="30"/>
      <c r="Q13" s="28">
        <f>ROUND(ROUND(N13,4)*(1-O13),4)</f>
        <v>0</v>
      </c>
      <c r="R13" s="28">
        <f>ROUND(ROUND(Q13,4)*(1+P13),4)</f>
        <v>0</v>
      </c>
      <c r="S13" s="28">
        <f>ROUND($I13*Q13,4)</f>
        <v>0</v>
      </c>
      <c r="T13" s="28">
        <f>ROUND($I13*R13,4)</f>
        <v>0</v>
      </c>
      <c r="U13" s="31"/>
      <c r="V13" s="31"/>
      <c r="W13" s="31"/>
      <c r="X13" s="31"/>
      <c r="Y13" s="32"/>
    </row>
    <row r="14" spans="1:25" ht="13.5" thickBot="1" x14ac:dyDescent="0.3">
      <c r="R14" s="39" t="s">
        <v>90</v>
      </c>
      <c r="S14" s="40">
        <f>SUM(S13:S13)</f>
        <v>0</v>
      </c>
      <c r="T14" s="41">
        <f>SUM(T13:T13)</f>
        <v>0</v>
      </c>
    </row>
    <row r="16" spans="1:25" ht="13.5" thickBot="1" x14ac:dyDescent="0.3"/>
    <row r="17" spans="1:25" ht="13.5" thickBot="1" x14ac:dyDescent="0.3">
      <c r="A17" s="33" t="s">
        <v>55</v>
      </c>
      <c r="B17" s="36" t="s">
        <v>91</v>
      </c>
      <c r="C17" s="19" t="s">
        <v>92</v>
      </c>
      <c r="D17" s="19"/>
      <c r="E17" s="19"/>
      <c r="F17" s="19"/>
      <c r="G17" s="19"/>
      <c r="H17" s="19" t="s">
        <v>58</v>
      </c>
      <c r="I17" s="19"/>
      <c r="J17" s="8"/>
      <c r="K17" s="7"/>
      <c r="L17" s="19" t="s">
        <v>93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8"/>
    </row>
    <row r="18" spans="1:25" ht="51.75" thickBot="1" x14ac:dyDescent="0.3">
      <c r="A18" s="34" t="s">
        <v>60</v>
      </c>
      <c r="B18" s="20" t="s">
        <v>61</v>
      </c>
      <c r="C18" s="21" t="s">
        <v>62</v>
      </c>
      <c r="D18" s="21" t="s">
        <v>63</v>
      </c>
      <c r="E18" s="21" t="s">
        <v>94</v>
      </c>
      <c r="F18" s="21" t="s">
        <v>65</v>
      </c>
      <c r="G18" s="21" t="s">
        <v>66</v>
      </c>
      <c r="H18" s="21" t="s">
        <v>67</v>
      </c>
      <c r="I18" s="21" t="s">
        <v>68</v>
      </c>
      <c r="J18" s="22" t="s">
        <v>69</v>
      </c>
      <c r="K18" s="20" t="s">
        <v>70</v>
      </c>
      <c r="L18" s="21" t="s">
        <v>71</v>
      </c>
      <c r="M18" s="21" t="s">
        <v>72</v>
      </c>
      <c r="N18" s="21" t="s">
        <v>73</v>
      </c>
      <c r="O18" s="21" t="s">
        <v>74</v>
      </c>
      <c r="P18" s="21" t="s">
        <v>75</v>
      </c>
      <c r="Q18" s="21" t="s">
        <v>76</v>
      </c>
      <c r="R18" s="21" t="s">
        <v>77</v>
      </c>
      <c r="S18" s="21" t="s">
        <v>78</v>
      </c>
      <c r="T18" s="21" t="s">
        <v>79</v>
      </c>
      <c r="U18" s="21" t="s">
        <v>80</v>
      </c>
      <c r="V18" s="21" t="s">
        <v>81</v>
      </c>
      <c r="W18" s="21" t="s">
        <v>82</v>
      </c>
      <c r="X18" s="21" t="s">
        <v>83</v>
      </c>
      <c r="Y18" s="22" t="s">
        <v>84</v>
      </c>
    </row>
    <row r="19" spans="1:25" ht="153" x14ac:dyDescent="0.25">
      <c r="A19" s="62" t="s">
        <v>95</v>
      </c>
      <c r="B19" s="9">
        <v>1</v>
      </c>
      <c r="C19" s="42" t="s">
        <v>96</v>
      </c>
      <c r="D19" s="42" t="s">
        <v>97</v>
      </c>
      <c r="E19" s="42" t="s">
        <v>88</v>
      </c>
      <c r="F19" s="42" t="s">
        <v>88</v>
      </c>
      <c r="G19" s="42" t="s">
        <v>88</v>
      </c>
      <c r="H19" s="43" t="s">
        <v>89</v>
      </c>
      <c r="I19" s="44">
        <v>148</v>
      </c>
      <c r="J19" s="64"/>
      <c r="K19" s="9">
        <v>1</v>
      </c>
      <c r="L19" s="45"/>
      <c r="M19" s="46"/>
      <c r="N19" s="47">
        <f>IF(M19&gt;0,ROUND(L19/M19,4),0)</f>
        <v>0</v>
      </c>
      <c r="O19" s="48"/>
      <c r="P19" s="49"/>
      <c r="Q19" s="47">
        <f>ROUND(ROUND(N19,4)*(1-O19),4)</f>
        <v>0</v>
      </c>
      <c r="R19" s="47">
        <f>ROUND(ROUND(Q19,4)*(1+P19),4)</f>
        <v>0</v>
      </c>
      <c r="S19" s="47">
        <f>ROUND($I19*Q19,4)</f>
        <v>0</v>
      </c>
      <c r="T19" s="47">
        <f>ROUND($I19*R19,4)</f>
        <v>0</v>
      </c>
      <c r="U19" s="50"/>
      <c r="V19" s="50"/>
      <c r="W19" s="50"/>
      <c r="X19" s="50"/>
      <c r="Y19" s="51"/>
    </row>
    <row r="20" spans="1:25" ht="255.75" thickBot="1" x14ac:dyDescent="0.3">
      <c r="A20" s="63" t="s">
        <v>98</v>
      </c>
      <c r="B20" s="13">
        <v>2</v>
      </c>
      <c r="C20" s="52" t="s">
        <v>99</v>
      </c>
      <c r="D20" s="52" t="s">
        <v>100</v>
      </c>
      <c r="E20" s="52" t="s">
        <v>88</v>
      </c>
      <c r="F20" s="52" t="s">
        <v>88</v>
      </c>
      <c r="G20" s="52" t="s">
        <v>88</v>
      </c>
      <c r="H20" s="53" t="s">
        <v>89</v>
      </c>
      <c r="I20" s="54">
        <v>306</v>
      </c>
      <c r="J20" s="65"/>
      <c r="K20" s="13">
        <v>1</v>
      </c>
      <c r="L20" s="55"/>
      <c r="M20" s="56"/>
      <c r="N20" s="57">
        <f>IF(M20&gt;0,ROUND(L20/M20,4),0)</f>
        <v>0</v>
      </c>
      <c r="O20" s="58"/>
      <c r="P20" s="59"/>
      <c r="Q20" s="57">
        <f>ROUND(ROUND(N20,4)*(1-O20),4)</f>
        <v>0</v>
      </c>
      <c r="R20" s="57">
        <f>ROUND(ROUND(Q20,4)*(1+P20),4)</f>
        <v>0</v>
      </c>
      <c r="S20" s="57">
        <f>ROUND($I20*Q20,4)</f>
        <v>0</v>
      </c>
      <c r="T20" s="57">
        <f>ROUND($I20*R20,4)</f>
        <v>0</v>
      </c>
      <c r="U20" s="60"/>
      <c r="V20" s="60"/>
      <c r="W20" s="60"/>
      <c r="X20" s="60"/>
      <c r="Y20" s="61"/>
    </row>
    <row r="21" spans="1:25" ht="13.5" thickBot="1" x14ac:dyDescent="0.3">
      <c r="R21" s="39" t="s">
        <v>90</v>
      </c>
      <c r="S21" s="40">
        <f>SUM(S19:S20)</f>
        <v>0</v>
      </c>
      <c r="T21" s="41">
        <f>SUM(T19:T20)</f>
        <v>0</v>
      </c>
    </row>
    <row r="23" spans="1:25" ht="13.5" thickBot="1" x14ac:dyDescent="0.3"/>
    <row r="24" spans="1:25" ht="13.5" thickBot="1" x14ac:dyDescent="0.3">
      <c r="A24" s="33" t="s">
        <v>55</v>
      </c>
      <c r="B24" s="36" t="s">
        <v>101</v>
      </c>
      <c r="C24" s="19" t="s">
        <v>102</v>
      </c>
      <c r="D24" s="19"/>
      <c r="E24" s="19"/>
      <c r="F24" s="19"/>
      <c r="G24" s="19"/>
      <c r="H24" s="19" t="s">
        <v>58</v>
      </c>
      <c r="I24" s="19"/>
      <c r="J24" s="8"/>
      <c r="K24" s="7"/>
      <c r="L24" s="19" t="s">
        <v>103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8"/>
    </row>
    <row r="25" spans="1:25" ht="51.75" thickBot="1" x14ac:dyDescent="0.3">
      <c r="A25" s="34" t="s">
        <v>60</v>
      </c>
      <c r="B25" s="20" t="s">
        <v>61</v>
      </c>
      <c r="C25" s="21" t="s">
        <v>62</v>
      </c>
      <c r="D25" s="21" t="s">
        <v>104</v>
      </c>
      <c r="E25" s="21" t="s">
        <v>94</v>
      </c>
      <c r="F25" s="21" t="s">
        <v>65</v>
      </c>
      <c r="G25" s="21" t="s">
        <v>66</v>
      </c>
      <c r="H25" s="21" t="s">
        <v>67</v>
      </c>
      <c r="I25" s="21" t="s">
        <v>68</v>
      </c>
      <c r="J25" s="22" t="s">
        <v>69</v>
      </c>
      <c r="K25" s="20" t="s">
        <v>70</v>
      </c>
      <c r="L25" s="21" t="s">
        <v>71</v>
      </c>
      <c r="M25" s="21" t="s">
        <v>72</v>
      </c>
      <c r="N25" s="21" t="s">
        <v>73</v>
      </c>
      <c r="O25" s="21" t="s">
        <v>74</v>
      </c>
      <c r="P25" s="21" t="s">
        <v>75</v>
      </c>
      <c r="Q25" s="21" t="s">
        <v>76</v>
      </c>
      <c r="R25" s="21" t="s">
        <v>77</v>
      </c>
      <c r="S25" s="21" t="s">
        <v>78</v>
      </c>
      <c r="T25" s="21" t="s">
        <v>79</v>
      </c>
      <c r="U25" s="21" t="s">
        <v>80</v>
      </c>
      <c r="V25" s="21" t="s">
        <v>81</v>
      </c>
      <c r="W25" s="21" t="s">
        <v>82</v>
      </c>
      <c r="X25" s="21" t="s">
        <v>83</v>
      </c>
      <c r="Y25" s="22" t="s">
        <v>84</v>
      </c>
    </row>
    <row r="26" spans="1:25" ht="153.75" thickBot="1" x14ac:dyDescent="0.3">
      <c r="A26" s="35" t="s">
        <v>105</v>
      </c>
      <c r="B26" s="37">
        <v>1</v>
      </c>
      <c r="C26" s="23" t="s">
        <v>106</v>
      </c>
      <c r="D26" s="23" t="s">
        <v>107</v>
      </c>
      <c r="E26" s="23" t="s">
        <v>88</v>
      </c>
      <c r="F26" s="23" t="s">
        <v>88</v>
      </c>
      <c r="G26" s="23" t="s">
        <v>88</v>
      </c>
      <c r="H26" s="24" t="s">
        <v>89</v>
      </c>
      <c r="I26" s="25">
        <v>819</v>
      </c>
      <c r="J26" s="38"/>
      <c r="K26" s="37">
        <v>1</v>
      </c>
      <c r="L26" s="26"/>
      <c r="M26" s="27"/>
      <c r="N26" s="28">
        <f>IF(M26&gt;0,ROUND(L26/M26,4),0)</f>
        <v>0</v>
      </c>
      <c r="O26" s="29"/>
      <c r="P26" s="30"/>
      <c r="Q26" s="28">
        <f>ROUND(ROUND(N26,4)*(1-O26),4)</f>
        <v>0</v>
      </c>
      <c r="R26" s="28">
        <f>ROUND(ROUND(Q26,4)*(1+P26),4)</f>
        <v>0</v>
      </c>
      <c r="S26" s="28">
        <f>ROUND($I26*Q26,4)</f>
        <v>0</v>
      </c>
      <c r="T26" s="28">
        <f>ROUND($I26*R26,4)</f>
        <v>0</v>
      </c>
      <c r="U26" s="31"/>
      <c r="V26" s="31"/>
      <c r="W26" s="31"/>
      <c r="X26" s="31"/>
      <c r="Y26" s="32"/>
    </row>
    <row r="27" spans="1:25" ht="13.5" thickBot="1" x14ac:dyDescent="0.3">
      <c r="R27" s="39" t="s">
        <v>90</v>
      </c>
      <c r="S27" s="40">
        <f>SUM(S26:S26)</f>
        <v>0</v>
      </c>
      <c r="T27" s="41">
        <f>SUM(T26:T26)</f>
        <v>0</v>
      </c>
    </row>
    <row r="29" spans="1:25" ht="13.5" thickBot="1" x14ac:dyDescent="0.3"/>
    <row r="30" spans="1:25" ht="13.5" thickBot="1" x14ac:dyDescent="0.3">
      <c r="A30" s="33" t="s">
        <v>55</v>
      </c>
      <c r="B30" s="36" t="s">
        <v>108</v>
      </c>
      <c r="C30" s="19" t="s">
        <v>109</v>
      </c>
      <c r="D30" s="19"/>
      <c r="E30" s="19"/>
      <c r="F30" s="19"/>
      <c r="G30" s="19"/>
      <c r="H30" s="19" t="s">
        <v>110</v>
      </c>
      <c r="I30" s="19"/>
      <c r="J30" s="8"/>
      <c r="K30" s="7"/>
      <c r="L30" s="19" t="s">
        <v>111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8"/>
    </row>
    <row r="31" spans="1:25" ht="51.75" thickBot="1" x14ac:dyDescent="0.3">
      <c r="A31" s="34" t="s">
        <v>60</v>
      </c>
      <c r="B31" s="20" t="s">
        <v>61</v>
      </c>
      <c r="C31" s="21" t="s">
        <v>62</v>
      </c>
      <c r="D31" s="21" t="s">
        <v>104</v>
      </c>
      <c r="E31" s="21" t="s">
        <v>94</v>
      </c>
      <c r="F31" s="21" t="s">
        <v>65</v>
      </c>
      <c r="G31" s="21" t="s">
        <v>66</v>
      </c>
      <c r="H31" s="21" t="s">
        <v>67</v>
      </c>
      <c r="I31" s="21" t="s">
        <v>68</v>
      </c>
      <c r="J31" s="22" t="s">
        <v>69</v>
      </c>
      <c r="K31" s="20" t="s">
        <v>70</v>
      </c>
      <c r="L31" s="21" t="s">
        <v>71</v>
      </c>
      <c r="M31" s="21" t="s">
        <v>72</v>
      </c>
      <c r="N31" s="21" t="s">
        <v>73</v>
      </c>
      <c r="O31" s="21" t="s">
        <v>74</v>
      </c>
      <c r="P31" s="21" t="s">
        <v>75</v>
      </c>
      <c r="Q31" s="21" t="s">
        <v>76</v>
      </c>
      <c r="R31" s="21" t="s">
        <v>77</v>
      </c>
      <c r="S31" s="21" t="s">
        <v>78</v>
      </c>
      <c r="T31" s="21" t="s">
        <v>79</v>
      </c>
      <c r="U31" s="21" t="s">
        <v>80</v>
      </c>
      <c r="V31" s="21" t="s">
        <v>81</v>
      </c>
      <c r="W31" s="21" t="s">
        <v>82</v>
      </c>
      <c r="X31" s="21" t="s">
        <v>83</v>
      </c>
      <c r="Y31" s="22" t="s">
        <v>84</v>
      </c>
    </row>
    <row r="32" spans="1:25" ht="217.5" thickBot="1" x14ac:dyDescent="0.3">
      <c r="A32" s="35" t="s">
        <v>112</v>
      </c>
      <c r="B32" s="37">
        <v>1</v>
      </c>
      <c r="C32" s="23" t="s">
        <v>113</v>
      </c>
      <c r="D32" s="23" t="s">
        <v>114</v>
      </c>
      <c r="E32" s="23" t="s">
        <v>88</v>
      </c>
      <c r="F32" s="23" t="s">
        <v>88</v>
      </c>
      <c r="G32" s="23" t="s">
        <v>88</v>
      </c>
      <c r="H32" s="24" t="s">
        <v>89</v>
      </c>
      <c r="I32" s="25">
        <v>385</v>
      </c>
      <c r="J32" s="38"/>
      <c r="K32" s="37">
        <v>1</v>
      </c>
      <c r="L32" s="26"/>
      <c r="M32" s="27"/>
      <c r="N32" s="28">
        <f>IF(M32&gt;0,ROUND(L32/M32,4),0)</f>
        <v>0</v>
      </c>
      <c r="O32" s="29"/>
      <c r="P32" s="30"/>
      <c r="Q32" s="28">
        <f>ROUND(ROUND(N32,4)*(1-O32),4)</f>
        <v>0</v>
      </c>
      <c r="R32" s="28">
        <f>ROUND(ROUND(Q32,4)*(1+P32),4)</f>
        <v>0</v>
      </c>
      <c r="S32" s="28">
        <f>ROUND($I32*Q32,4)</f>
        <v>0</v>
      </c>
      <c r="T32" s="28">
        <f>ROUND($I32*R32,4)</f>
        <v>0</v>
      </c>
      <c r="U32" s="31"/>
      <c r="V32" s="31"/>
      <c r="W32" s="31"/>
      <c r="X32" s="31"/>
      <c r="Y32" s="32"/>
    </row>
    <row r="33" spans="1:25" ht="13.5" thickBot="1" x14ac:dyDescent="0.3">
      <c r="R33" s="39" t="s">
        <v>90</v>
      </c>
      <c r="S33" s="40">
        <f>SUM(S32:S32)</f>
        <v>0</v>
      </c>
      <c r="T33" s="41">
        <f>SUM(T32:T32)</f>
        <v>0</v>
      </c>
    </row>
    <row r="35" spans="1:25" ht="13.5" thickBot="1" x14ac:dyDescent="0.3"/>
    <row r="36" spans="1:25" ht="13.5" thickBot="1" x14ac:dyDescent="0.3">
      <c r="A36" s="33" t="s">
        <v>55</v>
      </c>
      <c r="B36" s="36" t="s">
        <v>115</v>
      </c>
      <c r="C36" s="19" t="s">
        <v>116</v>
      </c>
      <c r="D36" s="19"/>
      <c r="E36" s="19"/>
      <c r="F36" s="19"/>
      <c r="G36" s="19"/>
      <c r="H36" s="19" t="s">
        <v>58</v>
      </c>
      <c r="I36" s="19"/>
      <c r="J36" s="8"/>
      <c r="K36" s="7"/>
      <c r="L36" s="19" t="s">
        <v>117</v>
      </c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8"/>
    </row>
    <row r="37" spans="1:25" ht="51.75" thickBot="1" x14ac:dyDescent="0.3">
      <c r="A37" s="34" t="s">
        <v>60</v>
      </c>
      <c r="B37" s="20" t="s">
        <v>61</v>
      </c>
      <c r="C37" s="21" t="s">
        <v>62</v>
      </c>
      <c r="D37" s="21" t="s">
        <v>104</v>
      </c>
      <c r="E37" s="21" t="s">
        <v>94</v>
      </c>
      <c r="F37" s="21" t="s">
        <v>65</v>
      </c>
      <c r="G37" s="21" t="s">
        <v>66</v>
      </c>
      <c r="H37" s="21" t="s">
        <v>67</v>
      </c>
      <c r="I37" s="21" t="s">
        <v>68</v>
      </c>
      <c r="J37" s="22" t="s">
        <v>69</v>
      </c>
      <c r="K37" s="20" t="s">
        <v>70</v>
      </c>
      <c r="L37" s="21" t="s">
        <v>71</v>
      </c>
      <c r="M37" s="21" t="s">
        <v>72</v>
      </c>
      <c r="N37" s="21" t="s">
        <v>73</v>
      </c>
      <c r="O37" s="21" t="s">
        <v>74</v>
      </c>
      <c r="P37" s="21" t="s">
        <v>75</v>
      </c>
      <c r="Q37" s="21" t="s">
        <v>76</v>
      </c>
      <c r="R37" s="21" t="s">
        <v>77</v>
      </c>
      <c r="S37" s="21" t="s">
        <v>78</v>
      </c>
      <c r="T37" s="21" t="s">
        <v>79</v>
      </c>
      <c r="U37" s="21" t="s">
        <v>80</v>
      </c>
      <c r="V37" s="21" t="s">
        <v>81</v>
      </c>
      <c r="W37" s="21" t="s">
        <v>82</v>
      </c>
      <c r="X37" s="21" t="s">
        <v>83</v>
      </c>
      <c r="Y37" s="22" t="s">
        <v>84</v>
      </c>
    </row>
    <row r="38" spans="1:25" ht="25.5" x14ac:dyDescent="0.25">
      <c r="A38" s="62" t="s">
        <v>118</v>
      </c>
      <c r="B38" s="9">
        <v>1</v>
      </c>
      <c r="C38" s="42" t="s">
        <v>119</v>
      </c>
      <c r="D38" s="42" t="s">
        <v>120</v>
      </c>
      <c r="E38" s="42" t="s">
        <v>88</v>
      </c>
      <c r="F38" s="42" t="s">
        <v>88</v>
      </c>
      <c r="G38" s="42" t="s">
        <v>88</v>
      </c>
      <c r="H38" s="43" t="s">
        <v>89</v>
      </c>
      <c r="I38" s="44">
        <v>405</v>
      </c>
      <c r="J38" s="64"/>
      <c r="K38" s="9">
        <v>1</v>
      </c>
      <c r="L38" s="45"/>
      <c r="M38" s="46"/>
      <c r="N38" s="47">
        <f>IF(M38&gt;0,ROUND(L38/M38,4),0)</f>
        <v>0</v>
      </c>
      <c r="O38" s="48"/>
      <c r="P38" s="49"/>
      <c r="Q38" s="47">
        <f>ROUND(ROUND(N38,4)*(1-O38),4)</f>
        <v>0</v>
      </c>
      <c r="R38" s="47">
        <f>ROUND(ROUND(Q38,4)*(1+P38),4)</f>
        <v>0</v>
      </c>
      <c r="S38" s="47">
        <f>ROUND($I38*Q38,4)</f>
        <v>0</v>
      </c>
      <c r="T38" s="47">
        <f>ROUND($I38*R38,4)</f>
        <v>0</v>
      </c>
      <c r="U38" s="50"/>
      <c r="V38" s="50"/>
      <c r="W38" s="50"/>
      <c r="X38" s="50"/>
      <c r="Y38" s="51"/>
    </row>
    <row r="39" spans="1:25" ht="25.5" x14ac:dyDescent="0.25">
      <c r="A39" s="76" t="s">
        <v>121</v>
      </c>
      <c r="B39" s="11">
        <v>2</v>
      </c>
      <c r="C39" s="66" t="s">
        <v>122</v>
      </c>
      <c r="D39" s="66" t="s">
        <v>123</v>
      </c>
      <c r="E39" s="66" t="s">
        <v>88</v>
      </c>
      <c r="F39" s="66" t="s">
        <v>88</v>
      </c>
      <c r="G39" s="66" t="s">
        <v>88</v>
      </c>
      <c r="H39" s="67" t="s">
        <v>89</v>
      </c>
      <c r="I39" s="68">
        <v>432</v>
      </c>
      <c r="J39" s="77"/>
      <c r="K39" s="11">
        <v>1</v>
      </c>
      <c r="L39" s="69"/>
      <c r="M39" s="70"/>
      <c r="N39" s="71">
        <f>IF(M39&gt;0,ROUND(L39/M39,4),0)</f>
        <v>0</v>
      </c>
      <c r="O39" s="72"/>
      <c r="P39" s="73"/>
      <c r="Q39" s="71">
        <f>ROUND(ROUND(N39,4)*(1-O39),4)</f>
        <v>0</v>
      </c>
      <c r="R39" s="71">
        <f>ROUND(ROUND(Q39,4)*(1+P39),4)</f>
        <v>0</v>
      </c>
      <c r="S39" s="71">
        <f>ROUND($I39*Q39,4)</f>
        <v>0</v>
      </c>
      <c r="T39" s="71">
        <f>ROUND($I39*R39,4)</f>
        <v>0</v>
      </c>
      <c r="U39" s="74"/>
      <c r="V39" s="74"/>
      <c r="W39" s="74"/>
      <c r="X39" s="74"/>
      <c r="Y39" s="75"/>
    </row>
    <row r="40" spans="1:25" ht="25.5" x14ac:dyDescent="0.25">
      <c r="A40" s="76" t="s">
        <v>124</v>
      </c>
      <c r="B40" s="11">
        <v>3</v>
      </c>
      <c r="C40" s="66" t="s">
        <v>125</v>
      </c>
      <c r="D40" s="66" t="s">
        <v>126</v>
      </c>
      <c r="E40" s="66" t="s">
        <v>88</v>
      </c>
      <c r="F40" s="66" t="s">
        <v>88</v>
      </c>
      <c r="G40" s="66" t="s">
        <v>88</v>
      </c>
      <c r="H40" s="67" t="s">
        <v>89</v>
      </c>
      <c r="I40" s="68">
        <v>24</v>
      </c>
      <c r="J40" s="77"/>
      <c r="K40" s="11">
        <v>1</v>
      </c>
      <c r="L40" s="69"/>
      <c r="M40" s="70"/>
      <c r="N40" s="71">
        <f>IF(M40&gt;0,ROUND(L40/M40,4),0)</f>
        <v>0</v>
      </c>
      <c r="O40" s="72"/>
      <c r="P40" s="73"/>
      <c r="Q40" s="71">
        <f>ROUND(ROUND(N40,4)*(1-O40),4)</f>
        <v>0</v>
      </c>
      <c r="R40" s="71">
        <f>ROUND(ROUND(Q40,4)*(1+P40),4)</f>
        <v>0</v>
      </c>
      <c r="S40" s="71">
        <f>ROUND($I40*Q40,4)</f>
        <v>0</v>
      </c>
      <c r="T40" s="71">
        <f>ROUND($I40*R40,4)</f>
        <v>0</v>
      </c>
      <c r="U40" s="74"/>
      <c r="V40" s="74"/>
      <c r="W40" s="74"/>
      <c r="X40" s="74"/>
      <c r="Y40" s="75"/>
    </row>
    <row r="41" spans="1:25" ht="25.5" x14ac:dyDescent="0.25">
      <c r="A41" s="76" t="s">
        <v>127</v>
      </c>
      <c r="B41" s="11">
        <v>4</v>
      </c>
      <c r="C41" s="66" t="s">
        <v>128</v>
      </c>
      <c r="D41" s="66" t="s">
        <v>129</v>
      </c>
      <c r="E41" s="66" t="s">
        <v>88</v>
      </c>
      <c r="F41" s="66" t="s">
        <v>88</v>
      </c>
      <c r="G41" s="66" t="s">
        <v>88</v>
      </c>
      <c r="H41" s="67" t="s">
        <v>89</v>
      </c>
      <c r="I41" s="68">
        <v>182</v>
      </c>
      <c r="J41" s="77"/>
      <c r="K41" s="11">
        <v>1</v>
      </c>
      <c r="L41" s="69"/>
      <c r="M41" s="70"/>
      <c r="N41" s="71">
        <f>IF(M41&gt;0,ROUND(L41/M41,4),0)</f>
        <v>0</v>
      </c>
      <c r="O41" s="72"/>
      <c r="P41" s="73"/>
      <c r="Q41" s="71">
        <f>ROUND(ROUND(N41,4)*(1-O41),4)</f>
        <v>0</v>
      </c>
      <c r="R41" s="71">
        <f>ROUND(ROUND(Q41,4)*(1+P41),4)</f>
        <v>0</v>
      </c>
      <c r="S41" s="71">
        <f>ROUND($I41*Q41,4)</f>
        <v>0</v>
      </c>
      <c r="T41" s="71">
        <f>ROUND($I41*R41,4)</f>
        <v>0</v>
      </c>
      <c r="U41" s="74"/>
      <c r="V41" s="74"/>
      <c r="W41" s="74"/>
      <c r="X41" s="74"/>
      <c r="Y41" s="75"/>
    </row>
    <row r="42" spans="1:25" ht="25.5" x14ac:dyDescent="0.25">
      <c r="A42" s="76" t="s">
        <v>130</v>
      </c>
      <c r="B42" s="11">
        <v>5</v>
      </c>
      <c r="C42" s="66" t="s">
        <v>131</v>
      </c>
      <c r="D42" s="66" t="s">
        <v>132</v>
      </c>
      <c r="E42" s="66" t="s">
        <v>88</v>
      </c>
      <c r="F42" s="66" t="s">
        <v>88</v>
      </c>
      <c r="G42" s="66" t="s">
        <v>88</v>
      </c>
      <c r="H42" s="67" t="s">
        <v>89</v>
      </c>
      <c r="I42" s="68">
        <v>3</v>
      </c>
      <c r="J42" s="77"/>
      <c r="K42" s="11">
        <v>1</v>
      </c>
      <c r="L42" s="69"/>
      <c r="M42" s="70"/>
      <c r="N42" s="71">
        <f>IF(M42&gt;0,ROUND(L42/M42,4),0)</f>
        <v>0</v>
      </c>
      <c r="O42" s="72"/>
      <c r="P42" s="73"/>
      <c r="Q42" s="71">
        <f>ROUND(ROUND(N42,4)*(1-O42),4)</f>
        <v>0</v>
      </c>
      <c r="R42" s="71">
        <f>ROUND(ROUND(Q42,4)*(1+P42),4)</f>
        <v>0</v>
      </c>
      <c r="S42" s="71">
        <f>ROUND($I42*Q42,4)</f>
        <v>0</v>
      </c>
      <c r="T42" s="71">
        <f>ROUND($I42*R42,4)</f>
        <v>0</v>
      </c>
      <c r="U42" s="74"/>
      <c r="V42" s="74"/>
      <c r="W42" s="74"/>
      <c r="X42" s="74"/>
      <c r="Y42" s="75"/>
    </row>
    <row r="43" spans="1:25" ht="25.5" x14ac:dyDescent="0.25">
      <c r="A43" s="76" t="s">
        <v>133</v>
      </c>
      <c r="B43" s="11">
        <v>6</v>
      </c>
      <c r="C43" s="66" t="s">
        <v>134</v>
      </c>
      <c r="D43" s="66" t="s">
        <v>135</v>
      </c>
      <c r="E43" s="66" t="s">
        <v>88</v>
      </c>
      <c r="F43" s="66" t="s">
        <v>88</v>
      </c>
      <c r="G43" s="66" t="s">
        <v>88</v>
      </c>
      <c r="H43" s="67" t="s">
        <v>89</v>
      </c>
      <c r="I43" s="68">
        <v>3</v>
      </c>
      <c r="J43" s="77"/>
      <c r="K43" s="11">
        <v>1</v>
      </c>
      <c r="L43" s="69"/>
      <c r="M43" s="70"/>
      <c r="N43" s="71">
        <f>IF(M43&gt;0,ROUND(L43/M43,4),0)</f>
        <v>0</v>
      </c>
      <c r="O43" s="72"/>
      <c r="P43" s="73"/>
      <c r="Q43" s="71">
        <f>ROUND(ROUND(N43,4)*(1-O43),4)</f>
        <v>0</v>
      </c>
      <c r="R43" s="71">
        <f>ROUND(ROUND(Q43,4)*(1+P43),4)</f>
        <v>0</v>
      </c>
      <c r="S43" s="71">
        <f>ROUND($I43*Q43,4)</f>
        <v>0</v>
      </c>
      <c r="T43" s="71">
        <f>ROUND($I43*R43,4)</f>
        <v>0</v>
      </c>
      <c r="U43" s="74"/>
      <c r="V43" s="74"/>
      <c r="W43" s="74"/>
      <c r="X43" s="74"/>
      <c r="Y43" s="75"/>
    </row>
    <row r="44" spans="1:25" ht="13.5" thickBot="1" x14ac:dyDescent="0.3">
      <c r="A44" s="63" t="s">
        <v>136</v>
      </c>
      <c r="B44" s="13">
        <v>7</v>
      </c>
      <c r="C44" s="52" t="s">
        <v>137</v>
      </c>
      <c r="D44" s="52" t="s">
        <v>138</v>
      </c>
      <c r="E44" s="52" t="s">
        <v>88</v>
      </c>
      <c r="F44" s="52" t="s">
        <v>88</v>
      </c>
      <c r="G44" s="52" t="s">
        <v>88</v>
      </c>
      <c r="H44" s="53" t="s">
        <v>89</v>
      </c>
      <c r="I44" s="54">
        <v>5</v>
      </c>
      <c r="J44" s="65"/>
      <c r="K44" s="13">
        <v>1</v>
      </c>
      <c r="L44" s="55"/>
      <c r="M44" s="56"/>
      <c r="N44" s="57">
        <f>IF(M44&gt;0,ROUND(L44/M44,4),0)</f>
        <v>0</v>
      </c>
      <c r="O44" s="58"/>
      <c r="P44" s="59"/>
      <c r="Q44" s="57">
        <f>ROUND(ROUND(N44,4)*(1-O44),4)</f>
        <v>0</v>
      </c>
      <c r="R44" s="57">
        <f>ROUND(ROUND(Q44,4)*(1+P44),4)</f>
        <v>0</v>
      </c>
      <c r="S44" s="57">
        <f>ROUND($I44*Q44,4)</f>
        <v>0</v>
      </c>
      <c r="T44" s="57">
        <f>ROUND($I44*R44,4)</f>
        <v>0</v>
      </c>
      <c r="U44" s="60"/>
      <c r="V44" s="60"/>
      <c r="W44" s="60"/>
      <c r="X44" s="60"/>
      <c r="Y44" s="61"/>
    </row>
    <row r="45" spans="1:25" ht="13.5" thickBot="1" x14ac:dyDescent="0.3">
      <c r="R45" s="39" t="s">
        <v>90</v>
      </c>
      <c r="S45" s="40">
        <f>SUM(S38:S44)</f>
        <v>0</v>
      </c>
      <c r="T45" s="41">
        <f>SUM(T38:T44)</f>
        <v>0</v>
      </c>
    </row>
    <row r="47" spans="1:25" ht="13.5" thickBot="1" x14ac:dyDescent="0.3"/>
    <row r="48" spans="1:25" ht="13.5" thickBot="1" x14ac:dyDescent="0.3">
      <c r="A48" s="33" t="s">
        <v>55</v>
      </c>
      <c r="B48" s="36" t="s">
        <v>139</v>
      </c>
      <c r="C48" s="19" t="s">
        <v>140</v>
      </c>
      <c r="D48" s="19"/>
      <c r="E48" s="19"/>
      <c r="F48" s="19"/>
      <c r="G48" s="19"/>
      <c r="H48" s="19" t="s">
        <v>58</v>
      </c>
      <c r="I48" s="19"/>
      <c r="J48" s="8"/>
      <c r="K48" s="7"/>
      <c r="L48" s="19" t="s">
        <v>141</v>
      </c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8"/>
    </row>
    <row r="49" spans="1:25" ht="51.75" thickBot="1" x14ac:dyDescent="0.3">
      <c r="A49" s="34" t="s">
        <v>60</v>
      </c>
      <c r="B49" s="20" t="s">
        <v>61</v>
      </c>
      <c r="C49" s="21" t="s">
        <v>62</v>
      </c>
      <c r="D49" s="21" t="s">
        <v>104</v>
      </c>
      <c r="E49" s="21" t="s">
        <v>94</v>
      </c>
      <c r="F49" s="21" t="s">
        <v>65</v>
      </c>
      <c r="G49" s="21" t="s">
        <v>66</v>
      </c>
      <c r="H49" s="21" t="s">
        <v>67</v>
      </c>
      <c r="I49" s="21" t="s">
        <v>68</v>
      </c>
      <c r="J49" s="22" t="s">
        <v>69</v>
      </c>
      <c r="K49" s="20" t="s">
        <v>70</v>
      </c>
      <c r="L49" s="21" t="s">
        <v>71</v>
      </c>
      <c r="M49" s="21" t="s">
        <v>72</v>
      </c>
      <c r="N49" s="21" t="s">
        <v>73</v>
      </c>
      <c r="O49" s="21" t="s">
        <v>74</v>
      </c>
      <c r="P49" s="21" t="s">
        <v>75</v>
      </c>
      <c r="Q49" s="21" t="s">
        <v>76</v>
      </c>
      <c r="R49" s="21" t="s">
        <v>77</v>
      </c>
      <c r="S49" s="21" t="s">
        <v>78</v>
      </c>
      <c r="T49" s="21" t="s">
        <v>79</v>
      </c>
      <c r="U49" s="21" t="s">
        <v>80</v>
      </c>
      <c r="V49" s="21" t="s">
        <v>81</v>
      </c>
      <c r="W49" s="21" t="s">
        <v>82</v>
      </c>
      <c r="X49" s="21" t="s">
        <v>83</v>
      </c>
      <c r="Y49" s="22" t="s">
        <v>84</v>
      </c>
    </row>
    <row r="50" spans="1:25" ht="408.75" thickBot="1" x14ac:dyDescent="0.3">
      <c r="A50" s="35" t="s">
        <v>142</v>
      </c>
      <c r="B50" s="37">
        <v>1</v>
      </c>
      <c r="C50" s="23" t="s">
        <v>143</v>
      </c>
      <c r="D50" s="23" t="s">
        <v>144</v>
      </c>
      <c r="E50" s="23" t="s">
        <v>88</v>
      </c>
      <c r="F50" s="23" t="s">
        <v>88</v>
      </c>
      <c r="G50" s="23" t="s">
        <v>88</v>
      </c>
      <c r="H50" s="24" t="s">
        <v>89</v>
      </c>
      <c r="I50" s="25">
        <v>264</v>
      </c>
      <c r="J50" s="38"/>
      <c r="K50" s="37">
        <v>1</v>
      </c>
      <c r="L50" s="26"/>
      <c r="M50" s="27"/>
      <c r="N50" s="28">
        <f>IF(M50&gt;0,ROUND(L50/M50,4),0)</f>
        <v>0</v>
      </c>
      <c r="O50" s="29"/>
      <c r="P50" s="30"/>
      <c r="Q50" s="28">
        <f>ROUND(ROUND(N50,4)*(1-O50),4)</f>
        <v>0</v>
      </c>
      <c r="R50" s="28">
        <f>ROUND(ROUND(Q50,4)*(1+P50),4)</f>
        <v>0</v>
      </c>
      <c r="S50" s="28">
        <f>ROUND($I50*Q50,4)</f>
        <v>0</v>
      </c>
      <c r="T50" s="28">
        <f>ROUND($I50*R50,4)</f>
        <v>0</v>
      </c>
      <c r="U50" s="31"/>
      <c r="V50" s="31"/>
      <c r="W50" s="31"/>
      <c r="X50" s="31"/>
      <c r="Y50" s="32"/>
    </row>
    <row r="51" spans="1:25" ht="13.5" thickBot="1" x14ac:dyDescent="0.3">
      <c r="R51" s="39" t="s">
        <v>90</v>
      </c>
      <c r="S51" s="40">
        <f>SUM(S50:S50)</f>
        <v>0</v>
      </c>
      <c r="T51" s="41">
        <f>SUM(T50:T50)</f>
        <v>0</v>
      </c>
    </row>
    <row r="53" spans="1:25" ht="13.5" thickBot="1" x14ac:dyDescent="0.3"/>
    <row r="54" spans="1:25" ht="13.5" thickBot="1" x14ac:dyDescent="0.3">
      <c r="A54" s="33" t="s">
        <v>55</v>
      </c>
      <c r="B54" s="36" t="s">
        <v>145</v>
      </c>
      <c r="C54" s="19" t="s">
        <v>146</v>
      </c>
      <c r="D54" s="19"/>
      <c r="E54" s="19"/>
      <c r="F54" s="19"/>
      <c r="G54" s="19"/>
      <c r="H54" s="19" t="s">
        <v>58</v>
      </c>
      <c r="I54" s="19"/>
      <c r="J54" s="8"/>
      <c r="K54" s="7"/>
      <c r="L54" s="19" t="s">
        <v>147</v>
      </c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8"/>
    </row>
    <row r="55" spans="1:25" ht="51.75" thickBot="1" x14ac:dyDescent="0.3">
      <c r="A55" s="34" t="s">
        <v>60</v>
      </c>
      <c r="B55" s="20" t="s">
        <v>61</v>
      </c>
      <c r="C55" s="21" t="s">
        <v>62</v>
      </c>
      <c r="D55" s="21" t="s">
        <v>104</v>
      </c>
      <c r="E55" s="21" t="s">
        <v>94</v>
      </c>
      <c r="F55" s="21" t="s">
        <v>65</v>
      </c>
      <c r="G55" s="21" t="s">
        <v>66</v>
      </c>
      <c r="H55" s="21" t="s">
        <v>67</v>
      </c>
      <c r="I55" s="21" t="s">
        <v>68</v>
      </c>
      <c r="J55" s="22" t="s">
        <v>69</v>
      </c>
      <c r="K55" s="20" t="s">
        <v>70</v>
      </c>
      <c r="L55" s="21" t="s">
        <v>71</v>
      </c>
      <c r="M55" s="21" t="s">
        <v>72</v>
      </c>
      <c r="N55" s="21" t="s">
        <v>73</v>
      </c>
      <c r="O55" s="21" t="s">
        <v>74</v>
      </c>
      <c r="P55" s="21" t="s">
        <v>75</v>
      </c>
      <c r="Q55" s="21" t="s">
        <v>76</v>
      </c>
      <c r="R55" s="21" t="s">
        <v>77</v>
      </c>
      <c r="S55" s="21" t="s">
        <v>78</v>
      </c>
      <c r="T55" s="21" t="s">
        <v>79</v>
      </c>
      <c r="U55" s="21" t="s">
        <v>80</v>
      </c>
      <c r="V55" s="21" t="s">
        <v>81</v>
      </c>
      <c r="W55" s="21" t="s">
        <v>82</v>
      </c>
      <c r="X55" s="21" t="s">
        <v>83</v>
      </c>
      <c r="Y55" s="22" t="s">
        <v>84</v>
      </c>
    </row>
    <row r="56" spans="1:25" ht="25.5" x14ac:dyDescent="0.25">
      <c r="A56" s="62" t="s">
        <v>148</v>
      </c>
      <c r="B56" s="9">
        <v>1</v>
      </c>
      <c r="C56" s="42" t="s">
        <v>149</v>
      </c>
      <c r="D56" s="42" t="s">
        <v>150</v>
      </c>
      <c r="E56" s="42" t="s">
        <v>88</v>
      </c>
      <c r="F56" s="42" t="s">
        <v>88</v>
      </c>
      <c r="G56" s="42" t="s">
        <v>88</v>
      </c>
      <c r="H56" s="43" t="s">
        <v>89</v>
      </c>
      <c r="I56" s="44">
        <v>30</v>
      </c>
      <c r="J56" s="64"/>
      <c r="K56" s="9">
        <v>1</v>
      </c>
      <c r="L56" s="45"/>
      <c r="M56" s="46"/>
      <c r="N56" s="47">
        <f>IF(M56&gt;0,ROUND(L56/M56,4),0)</f>
        <v>0</v>
      </c>
      <c r="O56" s="48"/>
      <c r="P56" s="49"/>
      <c r="Q56" s="47">
        <f>ROUND(ROUND(N56,4)*(1-O56),4)</f>
        <v>0</v>
      </c>
      <c r="R56" s="47">
        <f>ROUND(ROUND(Q56,4)*(1+P56),4)</f>
        <v>0</v>
      </c>
      <c r="S56" s="47">
        <f>ROUND($I56*Q56,4)</f>
        <v>0</v>
      </c>
      <c r="T56" s="47">
        <f>ROUND($I56*R56,4)</f>
        <v>0</v>
      </c>
      <c r="U56" s="50"/>
      <c r="V56" s="50"/>
      <c r="W56" s="50"/>
      <c r="X56" s="50"/>
      <c r="Y56" s="51"/>
    </row>
    <row r="57" spans="1:25" ht="39" thickBot="1" x14ac:dyDescent="0.3">
      <c r="A57" s="63" t="s">
        <v>151</v>
      </c>
      <c r="B57" s="13">
        <v>2</v>
      </c>
      <c r="C57" s="52" t="s">
        <v>152</v>
      </c>
      <c r="D57" s="52" t="s">
        <v>153</v>
      </c>
      <c r="E57" s="52" t="s">
        <v>154</v>
      </c>
      <c r="F57" s="52" t="s">
        <v>88</v>
      </c>
      <c r="G57" s="52" t="s">
        <v>88</v>
      </c>
      <c r="H57" s="53" t="s">
        <v>89</v>
      </c>
      <c r="I57" s="54">
        <v>2000</v>
      </c>
      <c r="J57" s="65"/>
      <c r="K57" s="13">
        <v>1</v>
      </c>
      <c r="L57" s="55"/>
      <c r="M57" s="56"/>
      <c r="N57" s="57">
        <f>IF(M57&gt;0,ROUND(L57/M57,4),0)</f>
        <v>0</v>
      </c>
      <c r="O57" s="58"/>
      <c r="P57" s="59"/>
      <c r="Q57" s="57">
        <f>ROUND(ROUND(N57,4)*(1-O57),4)</f>
        <v>0</v>
      </c>
      <c r="R57" s="57">
        <f>ROUND(ROUND(Q57,4)*(1+P57),4)</f>
        <v>0</v>
      </c>
      <c r="S57" s="57">
        <f>ROUND($I57*Q57,4)</f>
        <v>0</v>
      </c>
      <c r="T57" s="57">
        <f>ROUND($I57*R57,4)</f>
        <v>0</v>
      </c>
      <c r="U57" s="60"/>
      <c r="V57" s="60"/>
      <c r="W57" s="60"/>
      <c r="X57" s="60"/>
      <c r="Y57" s="61"/>
    </row>
    <row r="58" spans="1:25" ht="13.5" thickBot="1" x14ac:dyDescent="0.3">
      <c r="R58" s="39" t="s">
        <v>90</v>
      </c>
      <c r="S58" s="40">
        <f>SUM(S56:S57)</f>
        <v>0</v>
      </c>
      <c r="T58" s="41">
        <f>SUM(T56:T57)</f>
        <v>0</v>
      </c>
    </row>
    <row r="60" spans="1:25" ht="13.5" thickBot="1" x14ac:dyDescent="0.3"/>
    <row r="61" spans="1:25" ht="13.5" thickBot="1" x14ac:dyDescent="0.3">
      <c r="A61" s="33" t="s">
        <v>55</v>
      </c>
      <c r="B61" s="36" t="s">
        <v>155</v>
      </c>
      <c r="C61" s="19" t="s">
        <v>156</v>
      </c>
      <c r="D61" s="19"/>
      <c r="E61" s="19"/>
      <c r="F61" s="19"/>
      <c r="G61" s="19"/>
      <c r="H61" s="19" t="s">
        <v>58</v>
      </c>
      <c r="I61" s="19"/>
      <c r="J61" s="8"/>
      <c r="K61" s="7"/>
      <c r="L61" s="19" t="s">
        <v>157</v>
      </c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8"/>
    </row>
    <row r="62" spans="1:25" ht="51.75" thickBot="1" x14ac:dyDescent="0.3">
      <c r="A62" s="34" t="s">
        <v>60</v>
      </c>
      <c r="B62" s="20" t="s">
        <v>61</v>
      </c>
      <c r="C62" s="21" t="s">
        <v>62</v>
      </c>
      <c r="D62" s="21" t="s">
        <v>104</v>
      </c>
      <c r="E62" s="21" t="s">
        <v>94</v>
      </c>
      <c r="F62" s="21" t="s">
        <v>65</v>
      </c>
      <c r="G62" s="21" t="s">
        <v>66</v>
      </c>
      <c r="H62" s="21" t="s">
        <v>67</v>
      </c>
      <c r="I62" s="21" t="s">
        <v>68</v>
      </c>
      <c r="J62" s="22" t="s">
        <v>69</v>
      </c>
      <c r="K62" s="20" t="s">
        <v>70</v>
      </c>
      <c r="L62" s="21" t="s">
        <v>71</v>
      </c>
      <c r="M62" s="21" t="s">
        <v>72</v>
      </c>
      <c r="N62" s="21" t="s">
        <v>73</v>
      </c>
      <c r="O62" s="21" t="s">
        <v>74</v>
      </c>
      <c r="P62" s="21" t="s">
        <v>75</v>
      </c>
      <c r="Q62" s="21" t="s">
        <v>76</v>
      </c>
      <c r="R62" s="21" t="s">
        <v>77</v>
      </c>
      <c r="S62" s="21" t="s">
        <v>78</v>
      </c>
      <c r="T62" s="21" t="s">
        <v>79</v>
      </c>
      <c r="U62" s="21" t="s">
        <v>80</v>
      </c>
      <c r="V62" s="21" t="s">
        <v>81</v>
      </c>
      <c r="W62" s="21" t="s">
        <v>82</v>
      </c>
      <c r="X62" s="21" t="s">
        <v>83</v>
      </c>
      <c r="Y62" s="22" t="s">
        <v>84</v>
      </c>
    </row>
    <row r="63" spans="1:25" ht="25.5" x14ac:dyDescent="0.25">
      <c r="A63" s="62" t="s">
        <v>158</v>
      </c>
      <c r="B63" s="9">
        <v>1</v>
      </c>
      <c r="C63" s="42" t="s">
        <v>159</v>
      </c>
      <c r="D63" s="42" t="s">
        <v>160</v>
      </c>
      <c r="E63" s="42" t="s">
        <v>161</v>
      </c>
      <c r="F63" s="42" t="s">
        <v>88</v>
      </c>
      <c r="G63" s="42" t="s">
        <v>88</v>
      </c>
      <c r="H63" s="43" t="s">
        <v>89</v>
      </c>
      <c r="I63" s="44">
        <v>192</v>
      </c>
      <c r="J63" s="64"/>
      <c r="K63" s="9">
        <v>1</v>
      </c>
      <c r="L63" s="45"/>
      <c r="M63" s="46"/>
      <c r="N63" s="47">
        <f>IF(M63&gt;0,ROUND(L63/M63,4),0)</f>
        <v>0</v>
      </c>
      <c r="O63" s="48"/>
      <c r="P63" s="49"/>
      <c r="Q63" s="47">
        <f>ROUND(ROUND(N63,4)*(1-O63),4)</f>
        <v>0</v>
      </c>
      <c r="R63" s="47">
        <f>ROUND(ROUND(Q63,4)*(1+P63),4)</f>
        <v>0</v>
      </c>
      <c r="S63" s="47">
        <f>ROUND($I63*Q63,4)</f>
        <v>0</v>
      </c>
      <c r="T63" s="47">
        <f>ROUND($I63*R63,4)</f>
        <v>0</v>
      </c>
      <c r="U63" s="50"/>
      <c r="V63" s="50"/>
      <c r="W63" s="50"/>
      <c r="X63" s="50"/>
      <c r="Y63" s="51"/>
    </row>
    <row r="64" spans="1:25" ht="26.25" thickBot="1" x14ac:dyDescent="0.3">
      <c r="A64" s="63" t="s">
        <v>162</v>
      </c>
      <c r="B64" s="13">
        <v>2</v>
      </c>
      <c r="C64" s="52" t="s">
        <v>163</v>
      </c>
      <c r="D64" s="52" t="s">
        <v>88</v>
      </c>
      <c r="E64" s="52" t="s">
        <v>164</v>
      </c>
      <c r="F64" s="52" t="s">
        <v>165</v>
      </c>
      <c r="G64" s="52" t="s">
        <v>88</v>
      </c>
      <c r="H64" s="53" t="s">
        <v>89</v>
      </c>
      <c r="I64" s="54">
        <v>20</v>
      </c>
      <c r="J64" s="65"/>
      <c r="K64" s="13">
        <v>1</v>
      </c>
      <c r="L64" s="55"/>
      <c r="M64" s="56"/>
      <c r="N64" s="57">
        <f>IF(M64&gt;0,ROUND(L64/M64,4),0)</f>
        <v>0</v>
      </c>
      <c r="O64" s="58"/>
      <c r="P64" s="59"/>
      <c r="Q64" s="57">
        <f>ROUND(ROUND(N64,4)*(1-O64),4)</f>
        <v>0</v>
      </c>
      <c r="R64" s="57">
        <f>ROUND(ROUND(Q64,4)*(1+P64),4)</f>
        <v>0</v>
      </c>
      <c r="S64" s="57">
        <f>ROUND($I64*Q64,4)</f>
        <v>0</v>
      </c>
      <c r="T64" s="57">
        <f>ROUND($I64*R64,4)</f>
        <v>0</v>
      </c>
      <c r="U64" s="60"/>
      <c r="V64" s="60"/>
      <c r="W64" s="60"/>
      <c r="X64" s="60"/>
      <c r="Y64" s="61"/>
    </row>
    <row r="65" spans="18:20" ht="13.5" thickBot="1" x14ac:dyDescent="0.3">
      <c r="R65" s="39" t="s">
        <v>90</v>
      </c>
      <c r="S65" s="40">
        <f>SUM(S63:S64)</f>
        <v>0</v>
      </c>
      <c r="T65" s="41">
        <f>SUM(T63:T64)</f>
        <v>0</v>
      </c>
    </row>
  </sheetData>
  <sheetProtection algorithmName="SHA-512" hashValue="ktuWPfaNlps6E0mowiyWg2t/zfqL2LULv+aQZCo2GapgknwUR7xM6QqBjSUjr2xJR5VzQhD1kLPMwHtKW3Dvjg==" saltValue="El39cqbpOwvZhMiHyV40K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29" fitToHeight="0" pageOrder="overThenDown" orientation="landscape" r:id="rId1"/>
  <headerFooter>
    <oddHeader>&amp;ROBR-8A</oddHeader>
    <oddFooter>&amp;LJN št. 16-08/21&amp;RStran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56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44" style="1" customWidth="1"/>
    <col min="5" max="5" width="46.42578125" style="1" customWidth="1"/>
    <col min="6" max="6" width="12.28515625" style="1" customWidth="1"/>
    <col min="7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78" t="s">
        <v>52</v>
      </c>
    </row>
    <row r="5" spans="1:25" ht="18" x14ac:dyDescent="0.25">
      <c r="B5" s="79" t="s">
        <v>166</v>
      </c>
      <c r="C5" s="2" t="s">
        <v>167</v>
      </c>
    </row>
    <row r="7" spans="1:25" x14ac:dyDescent="0.25">
      <c r="C7" s="80" t="str">
        <f>IF('2. Podatki o ponudniku'!C5&lt;&gt;"","Naziv ponudnika: " &amp; '2. Podatki o ponudniku'!C5,"")</f>
        <v/>
      </c>
    </row>
    <row r="8" spans="1:25" x14ac:dyDescent="0.25">
      <c r="C8" s="80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168</v>
      </c>
      <c r="D11" s="19"/>
      <c r="E11" s="19"/>
      <c r="F11" s="19"/>
      <c r="G11" s="19"/>
      <c r="H11" s="19" t="s">
        <v>110</v>
      </c>
      <c r="I11" s="19"/>
      <c r="J11" s="8"/>
      <c r="K11" s="7"/>
      <c r="L11" s="19" t="s">
        <v>169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104</v>
      </c>
      <c r="E12" s="21" t="s">
        <v>94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25.5" x14ac:dyDescent="0.25">
      <c r="A13" s="62" t="s">
        <v>170</v>
      </c>
      <c r="B13" s="9">
        <v>1</v>
      </c>
      <c r="C13" s="42" t="s">
        <v>171</v>
      </c>
      <c r="D13" s="42" t="s">
        <v>172</v>
      </c>
      <c r="E13" s="42" t="s">
        <v>88</v>
      </c>
      <c r="F13" s="42" t="s">
        <v>88</v>
      </c>
      <c r="G13" s="42" t="s">
        <v>88</v>
      </c>
      <c r="H13" s="43" t="s">
        <v>89</v>
      </c>
      <c r="I13" s="44">
        <v>1008</v>
      </c>
      <c r="J13" s="64"/>
      <c r="K13" s="9">
        <v>1</v>
      </c>
      <c r="L13" s="45"/>
      <c r="M13" s="46"/>
      <c r="N13" s="47">
        <f>IF(M13&gt;0,ROUND(L13/M13,4),0)</f>
        <v>0</v>
      </c>
      <c r="O13" s="48"/>
      <c r="P13" s="49"/>
      <c r="Q13" s="47">
        <f>ROUND(ROUND(N13,4)*(1-O13),4)</f>
        <v>0</v>
      </c>
      <c r="R13" s="47">
        <f>ROUND(ROUND(Q13,4)*(1+P13),4)</f>
        <v>0</v>
      </c>
      <c r="S13" s="47">
        <f>ROUND($I13*Q13,4)</f>
        <v>0</v>
      </c>
      <c r="T13" s="47">
        <f>ROUND($I13*R13,4)</f>
        <v>0</v>
      </c>
      <c r="U13" s="50"/>
      <c r="V13" s="50"/>
      <c r="W13" s="50"/>
      <c r="X13" s="50"/>
      <c r="Y13" s="51"/>
    </row>
    <row r="14" spans="1:25" ht="25.5" x14ac:dyDescent="0.25">
      <c r="A14" s="76" t="s">
        <v>173</v>
      </c>
      <c r="B14" s="11">
        <v>2</v>
      </c>
      <c r="C14" s="66" t="s">
        <v>174</v>
      </c>
      <c r="D14" s="66" t="s">
        <v>172</v>
      </c>
      <c r="E14" s="66" t="s">
        <v>88</v>
      </c>
      <c r="F14" s="66" t="s">
        <v>88</v>
      </c>
      <c r="G14" s="66" t="s">
        <v>88</v>
      </c>
      <c r="H14" s="67" t="s">
        <v>89</v>
      </c>
      <c r="I14" s="68">
        <v>1372</v>
      </c>
      <c r="J14" s="77"/>
      <c r="K14" s="11">
        <v>1</v>
      </c>
      <c r="L14" s="69"/>
      <c r="M14" s="70"/>
      <c r="N14" s="71">
        <f>IF(M14&gt;0,ROUND(L14/M14,4),0)</f>
        <v>0</v>
      </c>
      <c r="O14" s="72"/>
      <c r="P14" s="73"/>
      <c r="Q14" s="71">
        <f>ROUND(ROUND(N14,4)*(1-O14),4)</f>
        <v>0</v>
      </c>
      <c r="R14" s="71">
        <f>ROUND(ROUND(Q14,4)*(1+P14),4)</f>
        <v>0</v>
      </c>
      <c r="S14" s="71">
        <f>ROUND($I14*Q14,4)</f>
        <v>0</v>
      </c>
      <c r="T14" s="71">
        <f>ROUND($I14*R14,4)</f>
        <v>0</v>
      </c>
      <c r="U14" s="74"/>
      <c r="V14" s="74"/>
      <c r="W14" s="74"/>
      <c r="X14" s="74"/>
      <c r="Y14" s="75"/>
    </row>
    <row r="15" spans="1:25" ht="25.5" x14ac:dyDescent="0.25">
      <c r="A15" s="76" t="s">
        <v>175</v>
      </c>
      <c r="B15" s="11">
        <v>3</v>
      </c>
      <c r="C15" s="66" t="s">
        <v>176</v>
      </c>
      <c r="D15" s="66" t="s">
        <v>172</v>
      </c>
      <c r="E15" s="66" t="s">
        <v>88</v>
      </c>
      <c r="F15" s="66" t="s">
        <v>88</v>
      </c>
      <c r="G15" s="66" t="s">
        <v>88</v>
      </c>
      <c r="H15" s="67" t="s">
        <v>89</v>
      </c>
      <c r="I15" s="68">
        <v>5137</v>
      </c>
      <c r="J15" s="77"/>
      <c r="K15" s="11">
        <v>1</v>
      </c>
      <c r="L15" s="69"/>
      <c r="M15" s="70"/>
      <c r="N15" s="71">
        <f>IF(M15&gt;0,ROUND(L15/M15,4),0)</f>
        <v>0</v>
      </c>
      <c r="O15" s="72"/>
      <c r="P15" s="73"/>
      <c r="Q15" s="71">
        <f>ROUND(ROUND(N15,4)*(1-O15),4)</f>
        <v>0</v>
      </c>
      <c r="R15" s="71">
        <f>ROUND(ROUND(Q15,4)*(1+P15),4)</f>
        <v>0</v>
      </c>
      <c r="S15" s="71">
        <f>ROUND($I15*Q15,4)</f>
        <v>0</v>
      </c>
      <c r="T15" s="71">
        <f>ROUND($I15*R15,4)</f>
        <v>0</v>
      </c>
      <c r="U15" s="74"/>
      <c r="V15" s="74"/>
      <c r="W15" s="74"/>
      <c r="X15" s="74"/>
      <c r="Y15" s="75"/>
    </row>
    <row r="16" spans="1:25" ht="26.25" thickBot="1" x14ac:dyDescent="0.3">
      <c r="A16" s="63" t="s">
        <v>177</v>
      </c>
      <c r="B16" s="13">
        <v>4</v>
      </c>
      <c r="C16" s="52" t="s">
        <v>178</v>
      </c>
      <c r="D16" s="52" t="s">
        <v>172</v>
      </c>
      <c r="E16" s="52" t="s">
        <v>88</v>
      </c>
      <c r="F16" s="52" t="s">
        <v>88</v>
      </c>
      <c r="G16" s="52" t="s">
        <v>88</v>
      </c>
      <c r="H16" s="53" t="s">
        <v>89</v>
      </c>
      <c r="I16" s="54">
        <v>3484</v>
      </c>
      <c r="J16" s="65"/>
      <c r="K16" s="13">
        <v>1</v>
      </c>
      <c r="L16" s="55"/>
      <c r="M16" s="56"/>
      <c r="N16" s="57">
        <f>IF(M16&gt;0,ROUND(L16/M16,4),0)</f>
        <v>0</v>
      </c>
      <c r="O16" s="58"/>
      <c r="P16" s="59"/>
      <c r="Q16" s="57">
        <f>ROUND(ROUND(N16,4)*(1-O16),4)</f>
        <v>0</v>
      </c>
      <c r="R16" s="57">
        <f>ROUND(ROUND(Q16,4)*(1+P16),4)</f>
        <v>0</v>
      </c>
      <c r="S16" s="57">
        <f>ROUND($I16*Q16,4)</f>
        <v>0</v>
      </c>
      <c r="T16" s="57">
        <f>ROUND($I16*R16,4)</f>
        <v>0</v>
      </c>
      <c r="U16" s="60"/>
      <c r="V16" s="60"/>
      <c r="W16" s="60"/>
      <c r="X16" s="60"/>
      <c r="Y16" s="61"/>
    </row>
    <row r="17" spans="1:25" ht="13.5" thickBot="1" x14ac:dyDescent="0.3">
      <c r="R17" s="39" t="s">
        <v>90</v>
      </c>
      <c r="S17" s="40">
        <f>SUM(S13:S16)</f>
        <v>0</v>
      </c>
      <c r="T17" s="41">
        <f>SUM(T13:T16)</f>
        <v>0</v>
      </c>
    </row>
    <row r="19" spans="1:25" ht="13.5" thickBot="1" x14ac:dyDescent="0.3"/>
    <row r="20" spans="1:25" ht="13.5" thickBot="1" x14ac:dyDescent="0.3">
      <c r="A20" s="33" t="s">
        <v>55</v>
      </c>
      <c r="B20" s="36" t="s">
        <v>91</v>
      </c>
      <c r="C20" s="19" t="s">
        <v>179</v>
      </c>
      <c r="D20" s="19"/>
      <c r="E20" s="19"/>
      <c r="F20" s="19"/>
      <c r="G20" s="19"/>
      <c r="H20" s="19" t="s">
        <v>110</v>
      </c>
      <c r="I20" s="19"/>
      <c r="J20" s="8"/>
      <c r="K20" s="7"/>
      <c r="L20" s="19" t="s">
        <v>180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8"/>
    </row>
    <row r="21" spans="1:25" ht="51.75" thickBot="1" x14ac:dyDescent="0.3">
      <c r="A21" s="34" t="s">
        <v>60</v>
      </c>
      <c r="B21" s="20" t="s">
        <v>61</v>
      </c>
      <c r="C21" s="21" t="s">
        <v>62</v>
      </c>
      <c r="D21" s="21" t="s">
        <v>104</v>
      </c>
      <c r="E21" s="21" t="s">
        <v>94</v>
      </c>
      <c r="F21" s="21" t="s">
        <v>65</v>
      </c>
      <c r="G21" s="21" t="s">
        <v>66</v>
      </c>
      <c r="H21" s="21" t="s">
        <v>67</v>
      </c>
      <c r="I21" s="21" t="s">
        <v>68</v>
      </c>
      <c r="J21" s="22" t="s">
        <v>69</v>
      </c>
      <c r="K21" s="20" t="s">
        <v>70</v>
      </c>
      <c r="L21" s="21" t="s">
        <v>71</v>
      </c>
      <c r="M21" s="21" t="s">
        <v>72</v>
      </c>
      <c r="N21" s="21" t="s">
        <v>73</v>
      </c>
      <c r="O21" s="21" t="s">
        <v>74</v>
      </c>
      <c r="P21" s="21" t="s">
        <v>75</v>
      </c>
      <c r="Q21" s="21" t="s">
        <v>76</v>
      </c>
      <c r="R21" s="21" t="s">
        <v>77</v>
      </c>
      <c r="S21" s="21" t="s">
        <v>78</v>
      </c>
      <c r="T21" s="21" t="s">
        <v>79</v>
      </c>
      <c r="U21" s="21" t="s">
        <v>80</v>
      </c>
      <c r="V21" s="21" t="s">
        <v>81</v>
      </c>
      <c r="W21" s="21" t="s">
        <v>82</v>
      </c>
      <c r="X21" s="21" t="s">
        <v>83</v>
      </c>
      <c r="Y21" s="22" t="s">
        <v>84</v>
      </c>
    </row>
    <row r="22" spans="1:25" ht="25.5" x14ac:dyDescent="0.25">
      <c r="A22" s="62" t="s">
        <v>181</v>
      </c>
      <c r="B22" s="9">
        <v>1</v>
      </c>
      <c r="C22" s="42" t="s">
        <v>182</v>
      </c>
      <c r="D22" s="42" t="s">
        <v>172</v>
      </c>
      <c r="E22" s="42" t="s">
        <v>88</v>
      </c>
      <c r="F22" s="42" t="s">
        <v>88</v>
      </c>
      <c r="G22" s="42" t="s">
        <v>88</v>
      </c>
      <c r="H22" s="43" t="s">
        <v>89</v>
      </c>
      <c r="I22" s="44">
        <v>650</v>
      </c>
      <c r="J22" s="64"/>
      <c r="K22" s="9">
        <v>1</v>
      </c>
      <c r="L22" s="45"/>
      <c r="M22" s="46"/>
      <c r="N22" s="47">
        <f>IF(M22&gt;0,ROUND(L22/M22,4),0)</f>
        <v>0</v>
      </c>
      <c r="O22" s="48"/>
      <c r="P22" s="49"/>
      <c r="Q22" s="47">
        <f>ROUND(ROUND(N22,4)*(1-O22),4)</f>
        <v>0</v>
      </c>
      <c r="R22" s="47">
        <f>ROUND(ROUND(Q22,4)*(1+P22),4)</f>
        <v>0</v>
      </c>
      <c r="S22" s="47">
        <f>ROUND($I22*Q22,4)</f>
        <v>0</v>
      </c>
      <c r="T22" s="47">
        <f>ROUND($I22*R22,4)</f>
        <v>0</v>
      </c>
      <c r="U22" s="50"/>
      <c r="V22" s="50"/>
      <c r="W22" s="50"/>
      <c r="X22" s="50"/>
      <c r="Y22" s="51"/>
    </row>
    <row r="23" spans="1:25" ht="26.25" thickBot="1" x14ac:dyDescent="0.3">
      <c r="A23" s="63" t="s">
        <v>183</v>
      </c>
      <c r="B23" s="13">
        <v>2</v>
      </c>
      <c r="C23" s="52" t="s">
        <v>184</v>
      </c>
      <c r="D23" s="52" t="s">
        <v>172</v>
      </c>
      <c r="E23" s="52" t="s">
        <v>88</v>
      </c>
      <c r="F23" s="52" t="s">
        <v>88</v>
      </c>
      <c r="G23" s="52" t="s">
        <v>88</v>
      </c>
      <c r="H23" s="53" t="s">
        <v>89</v>
      </c>
      <c r="I23" s="54">
        <v>925</v>
      </c>
      <c r="J23" s="65"/>
      <c r="K23" s="13">
        <v>1</v>
      </c>
      <c r="L23" s="55"/>
      <c r="M23" s="56"/>
      <c r="N23" s="57">
        <f>IF(M23&gt;0,ROUND(L23/M23,4),0)</f>
        <v>0</v>
      </c>
      <c r="O23" s="58"/>
      <c r="P23" s="59"/>
      <c r="Q23" s="57">
        <f>ROUND(ROUND(N23,4)*(1-O23),4)</f>
        <v>0</v>
      </c>
      <c r="R23" s="57">
        <f>ROUND(ROUND(Q23,4)*(1+P23),4)</f>
        <v>0</v>
      </c>
      <c r="S23" s="57">
        <f>ROUND($I23*Q23,4)</f>
        <v>0</v>
      </c>
      <c r="T23" s="57">
        <f>ROUND($I23*R23,4)</f>
        <v>0</v>
      </c>
      <c r="U23" s="60"/>
      <c r="V23" s="60"/>
      <c r="W23" s="60"/>
      <c r="X23" s="60"/>
      <c r="Y23" s="61"/>
    </row>
    <row r="24" spans="1:25" ht="13.5" thickBot="1" x14ac:dyDescent="0.3">
      <c r="R24" s="39" t="s">
        <v>90</v>
      </c>
      <c r="S24" s="40">
        <f>SUM(S22:S23)</f>
        <v>0</v>
      </c>
      <c r="T24" s="41">
        <f>SUM(T22:T23)</f>
        <v>0</v>
      </c>
    </row>
    <row r="26" spans="1:25" ht="13.5" thickBot="1" x14ac:dyDescent="0.3"/>
    <row r="27" spans="1:25" ht="13.5" thickBot="1" x14ac:dyDescent="0.3">
      <c r="A27" s="33" t="s">
        <v>55</v>
      </c>
      <c r="B27" s="36" t="s">
        <v>101</v>
      </c>
      <c r="C27" s="19" t="s">
        <v>185</v>
      </c>
      <c r="D27" s="19"/>
      <c r="E27" s="19"/>
      <c r="F27" s="19"/>
      <c r="G27" s="19"/>
      <c r="H27" s="19" t="s">
        <v>58</v>
      </c>
      <c r="I27" s="19"/>
      <c r="J27" s="8"/>
      <c r="K27" s="7"/>
      <c r="L27" s="19" t="s">
        <v>186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8"/>
    </row>
    <row r="28" spans="1:25" ht="51.75" thickBot="1" x14ac:dyDescent="0.3">
      <c r="A28" s="34" t="s">
        <v>60</v>
      </c>
      <c r="B28" s="20" t="s">
        <v>61</v>
      </c>
      <c r="C28" s="21" t="s">
        <v>62</v>
      </c>
      <c r="D28" s="21" t="s">
        <v>104</v>
      </c>
      <c r="E28" s="21" t="s">
        <v>94</v>
      </c>
      <c r="F28" s="21" t="s">
        <v>65</v>
      </c>
      <c r="G28" s="21" t="s">
        <v>66</v>
      </c>
      <c r="H28" s="21" t="s">
        <v>67</v>
      </c>
      <c r="I28" s="21" t="s">
        <v>68</v>
      </c>
      <c r="J28" s="22" t="s">
        <v>69</v>
      </c>
      <c r="K28" s="20" t="s">
        <v>70</v>
      </c>
      <c r="L28" s="21" t="s">
        <v>71</v>
      </c>
      <c r="M28" s="21" t="s">
        <v>72</v>
      </c>
      <c r="N28" s="21" t="s">
        <v>73</v>
      </c>
      <c r="O28" s="21" t="s">
        <v>74</v>
      </c>
      <c r="P28" s="21" t="s">
        <v>75</v>
      </c>
      <c r="Q28" s="21" t="s">
        <v>76</v>
      </c>
      <c r="R28" s="21" t="s">
        <v>77</v>
      </c>
      <c r="S28" s="21" t="s">
        <v>78</v>
      </c>
      <c r="T28" s="21" t="s">
        <v>79</v>
      </c>
      <c r="U28" s="21" t="s">
        <v>80</v>
      </c>
      <c r="V28" s="21" t="s">
        <v>81</v>
      </c>
      <c r="W28" s="21" t="s">
        <v>82</v>
      </c>
      <c r="X28" s="21" t="s">
        <v>83</v>
      </c>
      <c r="Y28" s="22" t="s">
        <v>84</v>
      </c>
    </row>
    <row r="29" spans="1:25" ht="76.5" x14ac:dyDescent="0.25">
      <c r="A29" s="62" t="s">
        <v>187</v>
      </c>
      <c r="B29" s="9">
        <v>1</v>
      </c>
      <c r="C29" s="42" t="s">
        <v>188</v>
      </c>
      <c r="D29" s="42" t="s">
        <v>189</v>
      </c>
      <c r="E29" s="42" t="s">
        <v>88</v>
      </c>
      <c r="F29" s="42" t="s">
        <v>88</v>
      </c>
      <c r="G29" s="42" t="s">
        <v>88</v>
      </c>
      <c r="H29" s="43" t="s">
        <v>89</v>
      </c>
      <c r="I29" s="44">
        <v>34700</v>
      </c>
      <c r="J29" s="64"/>
      <c r="K29" s="9">
        <v>1</v>
      </c>
      <c r="L29" s="45"/>
      <c r="M29" s="46"/>
      <c r="N29" s="47">
        <f>IF(M29&gt;0,ROUND(L29/M29,4),0)</f>
        <v>0</v>
      </c>
      <c r="O29" s="48"/>
      <c r="P29" s="49"/>
      <c r="Q29" s="47">
        <f>ROUND(ROUND(N29,4)*(1-O29),4)</f>
        <v>0</v>
      </c>
      <c r="R29" s="47">
        <f>ROUND(ROUND(Q29,4)*(1+P29),4)</f>
        <v>0</v>
      </c>
      <c r="S29" s="47">
        <f>ROUND($I29*Q29,4)</f>
        <v>0</v>
      </c>
      <c r="T29" s="47">
        <f>ROUND($I29*R29,4)</f>
        <v>0</v>
      </c>
      <c r="U29" s="50"/>
      <c r="V29" s="50"/>
      <c r="W29" s="50"/>
      <c r="X29" s="50"/>
      <c r="Y29" s="51"/>
    </row>
    <row r="30" spans="1:25" ht="51" x14ac:dyDescent="0.25">
      <c r="A30" s="76" t="s">
        <v>190</v>
      </c>
      <c r="B30" s="11">
        <v>2</v>
      </c>
      <c r="C30" s="66" t="s">
        <v>191</v>
      </c>
      <c r="D30" s="66" t="s">
        <v>192</v>
      </c>
      <c r="E30" s="66" t="s">
        <v>88</v>
      </c>
      <c r="F30" s="66" t="s">
        <v>88</v>
      </c>
      <c r="G30" s="66" t="s">
        <v>88</v>
      </c>
      <c r="H30" s="67" t="s">
        <v>89</v>
      </c>
      <c r="I30" s="68">
        <v>19100</v>
      </c>
      <c r="J30" s="77"/>
      <c r="K30" s="11">
        <v>1</v>
      </c>
      <c r="L30" s="69"/>
      <c r="M30" s="70"/>
      <c r="N30" s="71">
        <f>IF(M30&gt;0,ROUND(L30/M30,4),0)</f>
        <v>0</v>
      </c>
      <c r="O30" s="72"/>
      <c r="P30" s="73"/>
      <c r="Q30" s="71">
        <f>ROUND(ROUND(N30,4)*(1-O30),4)</f>
        <v>0</v>
      </c>
      <c r="R30" s="71">
        <f>ROUND(ROUND(Q30,4)*(1+P30),4)</f>
        <v>0</v>
      </c>
      <c r="S30" s="71">
        <f>ROUND($I30*Q30,4)</f>
        <v>0</v>
      </c>
      <c r="T30" s="71">
        <f>ROUND($I30*R30,4)</f>
        <v>0</v>
      </c>
      <c r="U30" s="74"/>
      <c r="V30" s="74"/>
      <c r="W30" s="74"/>
      <c r="X30" s="74"/>
      <c r="Y30" s="75"/>
    </row>
    <row r="31" spans="1:25" ht="89.25" x14ac:dyDescent="0.25">
      <c r="A31" s="76" t="s">
        <v>193</v>
      </c>
      <c r="B31" s="11">
        <v>3</v>
      </c>
      <c r="C31" s="66" t="s">
        <v>194</v>
      </c>
      <c r="D31" s="66" t="s">
        <v>195</v>
      </c>
      <c r="E31" s="66" t="s">
        <v>88</v>
      </c>
      <c r="F31" s="66" t="s">
        <v>88</v>
      </c>
      <c r="G31" s="66" t="s">
        <v>88</v>
      </c>
      <c r="H31" s="67" t="s">
        <v>89</v>
      </c>
      <c r="I31" s="68">
        <v>6900</v>
      </c>
      <c r="J31" s="77"/>
      <c r="K31" s="11">
        <v>1</v>
      </c>
      <c r="L31" s="69"/>
      <c r="M31" s="70"/>
      <c r="N31" s="71">
        <f>IF(M31&gt;0,ROUND(L31/M31,4),0)</f>
        <v>0</v>
      </c>
      <c r="O31" s="72"/>
      <c r="P31" s="73"/>
      <c r="Q31" s="71">
        <f>ROUND(ROUND(N31,4)*(1-O31),4)</f>
        <v>0</v>
      </c>
      <c r="R31" s="71">
        <f>ROUND(ROUND(Q31,4)*(1+P31),4)</f>
        <v>0</v>
      </c>
      <c r="S31" s="71">
        <f>ROUND($I31*Q31,4)</f>
        <v>0</v>
      </c>
      <c r="T31" s="71">
        <f>ROUND($I31*R31,4)</f>
        <v>0</v>
      </c>
      <c r="U31" s="74"/>
      <c r="V31" s="74"/>
      <c r="W31" s="74"/>
      <c r="X31" s="74"/>
      <c r="Y31" s="75"/>
    </row>
    <row r="32" spans="1:25" ht="89.25" x14ac:dyDescent="0.25">
      <c r="A32" s="76" t="s">
        <v>196</v>
      </c>
      <c r="B32" s="11">
        <v>4</v>
      </c>
      <c r="C32" s="66" t="s">
        <v>197</v>
      </c>
      <c r="D32" s="66" t="s">
        <v>198</v>
      </c>
      <c r="E32" s="66" t="s">
        <v>88</v>
      </c>
      <c r="F32" s="66" t="s">
        <v>88</v>
      </c>
      <c r="G32" s="66" t="s">
        <v>88</v>
      </c>
      <c r="H32" s="67" t="s">
        <v>89</v>
      </c>
      <c r="I32" s="68">
        <v>5000</v>
      </c>
      <c r="J32" s="77"/>
      <c r="K32" s="11">
        <v>1</v>
      </c>
      <c r="L32" s="69"/>
      <c r="M32" s="70"/>
      <c r="N32" s="71">
        <f>IF(M32&gt;0,ROUND(L32/M32,4),0)</f>
        <v>0</v>
      </c>
      <c r="O32" s="72"/>
      <c r="P32" s="73"/>
      <c r="Q32" s="71">
        <f>ROUND(ROUND(N32,4)*(1-O32),4)</f>
        <v>0</v>
      </c>
      <c r="R32" s="71">
        <f>ROUND(ROUND(Q32,4)*(1+P32),4)</f>
        <v>0</v>
      </c>
      <c r="S32" s="71">
        <f>ROUND($I32*Q32,4)</f>
        <v>0</v>
      </c>
      <c r="T32" s="71">
        <f>ROUND($I32*R32,4)</f>
        <v>0</v>
      </c>
      <c r="U32" s="74"/>
      <c r="V32" s="74"/>
      <c r="W32" s="74"/>
      <c r="X32" s="74"/>
      <c r="Y32" s="75"/>
    </row>
    <row r="33" spans="1:25" ht="114.75" x14ac:dyDescent="0.25">
      <c r="A33" s="76" t="s">
        <v>199</v>
      </c>
      <c r="B33" s="11">
        <v>5</v>
      </c>
      <c r="C33" s="66" t="s">
        <v>200</v>
      </c>
      <c r="D33" s="66" t="s">
        <v>201</v>
      </c>
      <c r="E33" s="66" t="s">
        <v>202</v>
      </c>
      <c r="F33" s="66" t="s">
        <v>88</v>
      </c>
      <c r="G33" s="66" t="s">
        <v>88</v>
      </c>
      <c r="H33" s="67" t="s">
        <v>89</v>
      </c>
      <c r="I33" s="68">
        <v>5760</v>
      </c>
      <c r="J33" s="77"/>
      <c r="K33" s="11">
        <v>1</v>
      </c>
      <c r="L33" s="69"/>
      <c r="M33" s="70"/>
      <c r="N33" s="71">
        <f>IF(M33&gt;0,ROUND(L33/M33,4),0)</f>
        <v>0</v>
      </c>
      <c r="O33" s="72"/>
      <c r="P33" s="73"/>
      <c r="Q33" s="71">
        <f>ROUND(ROUND(N33,4)*(1-O33),4)</f>
        <v>0</v>
      </c>
      <c r="R33" s="71">
        <f>ROUND(ROUND(Q33,4)*(1+P33),4)</f>
        <v>0</v>
      </c>
      <c r="S33" s="71">
        <f>ROUND($I33*Q33,4)</f>
        <v>0</v>
      </c>
      <c r="T33" s="71">
        <f>ROUND($I33*R33,4)</f>
        <v>0</v>
      </c>
      <c r="U33" s="74"/>
      <c r="V33" s="74"/>
      <c r="W33" s="74"/>
      <c r="X33" s="74"/>
      <c r="Y33" s="75"/>
    </row>
    <row r="34" spans="1:25" ht="76.5" x14ac:dyDescent="0.25">
      <c r="A34" s="76" t="s">
        <v>203</v>
      </c>
      <c r="B34" s="11">
        <v>6</v>
      </c>
      <c r="C34" s="66" t="s">
        <v>204</v>
      </c>
      <c r="D34" s="66" t="s">
        <v>205</v>
      </c>
      <c r="E34" s="66" t="s">
        <v>88</v>
      </c>
      <c r="F34" s="66" t="s">
        <v>88</v>
      </c>
      <c r="G34" s="66" t="s">
        <v>88</v>
      </c>
      <c r="H34" s="67" t="s">
        <v>89</v>
      </c>
      <c r="I34" s="68">
        <v>3100</v>
      </c>
      <c r="J34" s="77"/>
      <c r="K34" s="11">
        <v>1</v>
      </c>
      <c r="L34" s="69"/>
      <c r="M34" s="70"/>
      <c r="N34" s="71">
        <f>IF(M34&gt;0,ROUND(L34/M34,4),0)</f>
        <v>0</v>
      </c>
      <c r="O34" s="72"/>
      <c r="P34" s="73"/>
      <c r="Q34" s="71">
        <f>ROUND(ROUND(N34,4)*(1-O34),4)</f>
        <v>0</v>
      </c>
      <c r="R34" s="71">
        <f>ROUND(ROUND(Q34,4)*(1+P34),4)</f>
        <v>0</v>
      </c>
      <c r="S34" s="71">
        <f>ROUND($I34*Q34,4)</f>
        <v>0</v>
      </c>
      <c r="T34" s="71">
        <f>ROUND($I34*R34,4)</f>
        <v>0</v>
      </c>
      <c r="U34" s="74"/>
      <c r="V34" s="74"/>
      <c r="W34" s="74"/>
      <c r="X34" s="74"/>
      <c r="Y34" s="75"/>
    </row>
    <row r="35" spans="1:25" ht="114.75" x14ac:dyDescent="0.25">
      <c r="A35" s="76" t="s">
        <v>206</v>
      </c>
      <c r="B35" s="11">
        <v>7</v>
      </c>
      <c r="C35" s="66" t="s">
        <v>207</v>
      </c>
      <c r="D35" s="66" t="s">
        <v>208</v>
      </c>
      <c r="E35" s="66" t="s">
        <v>88</v>
      </c>
      <c r="F35" s="66" t="s">
        <v>209</v>
      </c>
      <c r="G35" s="66" t="s">
        <v>88</v>
      </c>
      <c r="H35" s="67" t="s">
        <v>89</v>
      </c>
      <c r="I35" s="68">
        <v>4100</v>
      </c>
      <c r="J35" s="77"/>
      <c r="K35" s="11">
        <v>1</v>
      </c>
      <c r="L35" s="69"/>
      <c r="M35" s="70"/>
      <c r="N35" s="71">
        <f>IF(M35&gt;0,ROUND(L35/M35,4),0)</f>
        <v>0</v>
      </c>
      <c r="O35" s="72"/>
      <c r="P35" s="73"/>
      <c r="Q35" s="71">
        <f>ROUND(ROUND(N35,4)*(1-O35),4)</f>
        <v>0</v>
      </c>
      <c r="R35" s="71">
        <f>ROUND(ROUND(Q35,4)*(1+P35),4)</f>
        <v>0</v>
      </c>
      <c r="S35" s="71">
        <f>ROUND($I35*Q35,4)</f>
        <v>0</v>
      </c>
      <c r="T35" s="71">
        <f>ROUND($I35*R35,4)</f>
        <v>0</v>
      </c>
      <c r="U35" s="74"/>
      <c r="V35" s="74"/>
      <c r="W35" s="74"/>
      <c r="X35" s="74"/>
      <c r="Y35" s="75"/>
    </row>
    <row r="36" spans="1:25" ht="90" thickBot="1" x14ac:dyDescent="0.3">
      <c r="A36" s="63" t="s">
        <v>210</v>
      </c>
      <c r="B36" s="13">
        <v>8</v>
      </c>
      <c r="C36" s="52" t="s">
        <v>211</v>
      </c>
      <c r="D36" s="52" t="s">
        <v>212</v>
      </c>
      <c r="E36" s="52" t="s">
        <v>88</v>
      </c>
      <c r="F36" s="52" t="s">
        <v>88</v>
      </c>
      <c r="G36" s="52" t="s">
        <v>88</v>
      </c>
      <c r="H36" s="53" t="s">
        <v>89</v>
      </c>
      <c r="I36" s="54">
        <v>500</v>
      </c>
      <c r="J36" s="65"/>
      <c r="K36" s="13">
        <v>1</v>
      </c>
      <c r="L36" s="55"/>
      <c r="M36" s="56"/>
      <c r="N36" s="57">
        <f>IF(M36&gt;0,ROUND(L36/M36,4),0)</f>
        <v>0</v>
      </c>
      <c r="O36" s="58"/>
      <c r="P36" s="59"/>
      <c r="Q36" s="57">
        <f>ROUND(ROUND(N36,4)*(1-O36),4)</f>
        <v>0</v>
      </c>
      <c r="R36" s="57">
        <f>ROUND(ROUND(Q36,4)*(1+P36),4)</f>
        <v>0</v>
      </c>
      <c r="S36" s="57">
        <f>ROUND($I36*Q36,4)</f>
        <v>0</v>
      </c>
      <c r="T36" s="57">
        <f>ROUND($I36*R36,4)</f>
        <v>0</v>
      </c>
      <c r="U36" s="60"/>
      <c r="V36" s="60"/>
      <c r="W36" s="60"/>
      <c r="X36" s="60"/>
      <c r="Y36" s="61"/>
    </row>
    <row r="37" spans="1:25" ht="13.5" thickBot="1" x14ac:dyDescent="0.3">
      <c r="R37" s="39" t="s">
        <v>90</v>
      </c>
      <c r="S37" s="40">
        <f>SUM(S29:S36)</f>
        <v>0</v>
      </c>
      <c r="T37" s="41">
        <f>SUM(T29:T36)</f>
        <v>0</v>
      </c>
    </row>
    <row r="39" spans="1:25" ht="13.5" thickBot="1" x14ac:dyDescent="0.3"/>
    <row r="40" spans="1:25" ht="13.5" thickBot="1" x14ac:dyDescent="0.3">
      <c r="A40" s="33" t="s">
        <v>55</v>
      </c>
      <c r="B40" s="36" t="s">
        <v>108</v>
      </c>
      <c r="C40" s="19" t="s">
        <v>213</v>
      </c>
      <c r="D40" s="19"/>
      <c r="E40" s="19"/>
      <c r="F40" s="19"/>
      <c r="G40" s="19"/>
      <c r="H40" s="19" t="s">
        <v>58</v>
      </c>
      <c r="I40" s="19"/>
      <c r="J40" s="8"/>
      <c r="K40" s="7"/>
      <c r="L40" s="19" t="s">
        <v>214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</row>
    <row r="41" spans="1:25" ht="51.75" thickBot="1" x14ac:dyDescent="0.3">
      <c r="A41" s="34" t="s">
        <v>60</v>
      </c>
      <c r="B41" s="20" t="s">
        <v>61</v>
      </c>
      <c r="C41" s="21" t="s">
        <v>62</v>
      </c>
      <c r="D41" s="21" t="s">
        <v>104</v>
      </c>
      <c r="E41" s="21" t="s">
        <v>94</v>
      </c>
      <c r="F41" s="21" t="s">
        <v>65</v>
      </c>
      <c r="G41" s="21" t="s">
        <v>66</v>
      </c>
      <c r="H41" s="21" t="s">
        <v>67</v>
      </c>
      <c r="I41" s="21" t="s">
        <v>68</v>
      </c>
      <c r="J41" s="22" t="s">
        <v>69</v>
      </c>
      <c r="K41" s="20" t="s">
        <v>70</v>
      </c>
      <c r="L41" s="21" t="s">
        <v>71</v>
      </c>
      <c r="M41" s="21" t="s">
        <v>72</v>
      </c>
      <c r="N41" s="21" t="s">
        <v>73</v>
      </c>
      <c r="O41" s="21" t="s">
        <v>74</v>
      </c>
      <c r="P41" s="21" t="s">
        <v>75</v>
      </c>
      <c r="Q41" s="21" t="s">
        <v>76</v>
      </c>
      <c r="R41" s="21" t="s">
        <v>77</v>
      </c>
      <c r="S41" s="21" t="s">
        <v>78</v>
      </c>
      <c r="T41" s="21" t="s">
        <v>79</v>
      </c>
      <c r="U41" s="21" t="s">
        <v>80</v>
      </c>
      <c r="V41" s="21" t="s">
        <v>81</v>
      </c>
      <c r="W41" s="21" t="s">
        <v>82</v>
      </c>
      <c r="X41" s="21" t="s">
        <v>83</v>
      </c>
      <c r="Y41" s="22" t="s">
        <v>84</v>
      </c>
    </row>
    <row r="42" spans="1:25" ht="64.5" thickBot="1" x14ac:dyDescent="0.3">
      <c r="A42" s="35" t="s">
        <v>215</v>
      </c>
      <c r="B42" s="37">
        <v>1</v>
      </c>
      <c r="C42" s="23" t="s">
        <v>216</v>
      </c>
      <c r="D42" s="23" t="s">
        <v>217</v>
      </c>
      <c r="E42" s="23" t="s">
        <v>218</v>
      </c>
      <c r="F42" s="23" t="s">
        <v>219</v>
      </c>
      <c r="G42" s="23" t="s">
        <v>88</v>
      </c>
      <c r="H42" s="24" t="s">
        <v>89</v>
      </c>
      <c r="I42" s="25">
        <v>1500</v>
      </c>
      <c r="J42" s="38"/>
      <c r="K42" s="37">
        <v>1</v>
      </c>
      <c r="L42" s="26"/>
      <c r="M42" s="27"/>
      <c r="N42" s="28">
        <f>IF(M42&gt;0,ROUND(L42/M42,4),0)</f>
        <v>0</v>
      </c>
      <c r="O42" s="29"/>
      <c r="P42" s="30"/>
      <c r="Q42" s="28">
        <f>ROUND(ROUND(N42,4)*(1-O42),4)</f>
        <v>0</v>
      </c>
      <c r="R42" s="28">
        <f>ROUND(ROUND(Q42,4)*(1+P42),4)</f>
        <v>0</v>
      </c>
      <c r="S42" s="28">
        <f>ROUND($I42*Q42,4)</f>
        <v>0</v>
      </c>
      <c r="T42" s="28">
        <f>ROUND($I42*R42,4)</f>
        <v>0</v>
      </c>
      <c r="U42" s="31"/>
      <c r="V42" s="31"/>
      <c r="W42" s="31"/>
      <c r="X42" s="31"/>
      <c r="Y42" s="32"/>
    </row>
    <row r="43" spans="1:25" ht="13.5" thickBot="1" x14ac:dyDescent="0.3">
      <c r="R43" s="39" t="s">
        <v>90</v>
      </c>
      <c r="S43" s="40">
        <f>SUM(S42:S42)</f>
        <v>0</v>
      </c>
      <c r="T43" s="41">
        <f>SUM(T42:T42)</f>
        <v>0</v>
      </c>
    </row>
    <row r="45" spans="1:25" ht="13.5" thickBot="1" x14ac:dyDescent="0.3"/>
    <row r="46" spans="1:25" ht="13.5" thickBot="1" x14ac:dyDescent="0.3">
      <c r="A46" s="33" t="s">
        <v>55</v>
      </c>
      <c r="B46" s="36" t="s">
        <v>115</v>
      </c>
      <c r="C46" s="19" t="s">
        <v>220</v>
      </c>
      <c r="D46" s="19"/>
      <c r="E46" s="19"/>
      <c r="F46" s="19"/>
      <c r="G46" s="19"/>
      <c r="H46" s="19" t="s">
        <v>58</v>
      </c>
      <c r="I46" s="19"/>
      <c r="J46" s="8"/>
      <c r="K46" s="7"/>
      <c r="L46" s="19" t="s">
        <v>221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8"/>
    </row>
    <row r="47" spans="1:25" ht="51.75" thickBot="1" x14ac:dyDescent="0.3">
      <c r="A47" s="34" t="s">
        <v>60</v>
      </c>
      <c r="B47" s="20" t="s">
        <v>61</v>
      </c>
      <c r="C47" s="21" t="s">
        <v>62</v>
      </c>
      <c r="D47" s="21" t="s">
        <v>104</v>
      </c>
      <c r="E47" s="21" t="s">
        <v>94</v>
      </c>
      <c r="F47" s="21" t="s">
        <v>65</v>
      </c>
      <c r="G47" s="21" t="s">
        <v>66</v>
      </c>
      <c r="H47" s="21" t="s">
        <v>67</v>
      </c>
      <c r="I47" s="21" t="s">
        <v>68</v>
      </c>
      <c r="J47" s="22" t="s">
        <v>69</v>
      </c>
      <c r="K47" s="20" t="s">
        <v>70</v>
      </c>
      <c r="L47" s="21" t="s">
        <v>71</v>
      </c>
      <c r="M47" s="21" t="s">
        <v>72</v>
      </c>
      <c r="N47" s="21" t="s">
        <v>73</v>
      </c>
      <c r="O47" s="21" t="s">
        <v>74</v>
      </c>
      <c r="P47" s="21" t="s">
        <v>75</v>
      </c>
      <c r="Q47" s="21" t="s">
        <v>76</v>
      </c>
      <c r="R47" s="21" t="s">
        <v>77</v>
      </c>
      <c r="S47" s="21" t="s">
        <v>78</v>
      </c>
      <c r="T47" s="21" t="s">
        <v>79</v>
      </c>
      <c r="U47" s="21" t="s">
        <v>80</v>
      </c>
      <c r="V47" s="21" t="s">
        <v>81</v>
      </c>
      <c r="W47" s="21" t="s">
        <v>82</v>
      </c>
      <c r="X47" s="21" t="s">
        <v>83</v>
      </c>
      <c r="Y47" s="22" t="s">
        <v>84</v>
      </c>
    </row>
    <row r="48" spans="1:25" ht="25.5" x14ac:dyDescent="0.25">
      <c r="A48" s="62" t="s">
        <v>222</v>
      </c>
      <c r="B48" s="9">
        <v>1</v>
      </c>
      <c r="C48" s="42" t="s">
        <v>223</v>
      </c>
      <c r="D48" s="42" t="s">
        <v>224</v>
      </c>
      <c r="E48" s="42" t="s">
        <v>88</v>
      </c>
      <c r="F48" s="42" t="s">
        <v>88</v>
      </c>
      <c r="G48" s="42" t="s">
        <v>88</v>
      </c>
      <c r="H48" s="43" t="s">
        <v>89</v>
      </c>
      <c r="I48" s="44">
        <v>2650</v>
      </c>
      <c r="J48" s="64"/>
      <c r="K48" s="9">
        <v>1</v>
      </c>
      <c r="L48" s="45"/>
      <c r="M48" s="46"/>
      <c r="N48" s="47">
        <f>IF(M48&gt;0,ROUND(L48/M48,4),0)</f>
        <v>0</v>
      </c>
      <c r="O48" s="48"/>
      <c r="P48" s="49"/>
      <c r="Q48" s="47">
        <f>ROUND(ROUND(N48,4)*(1-O48),4)</f>
        <v>0</v>
      </c>
      <c r="R48" s="47">
        <f>ROUND(ROUND(Q48,4)*(1+P48),4)</f>
        <v>0</v>
      </c>
      <c r="S48" s="47">
        <f>ROUND($I48*Q48,4)</f>
        <v>0</v>
      </c>
      <c r="T48" s="47">
        <f>ROUND($I48*R48,4)</f>
        <v>0</v>
      </c>
      <c r="U48" s="50"/>
      <c r="V48" s="50"/>
      <c r="W48" s="50"/>
      <c r="X48" s="50"/>
      <c r="Y48" s="51"/>
    </row>
    <row r="49" spans="1:25" ht="76.5" x14ac:dyDescent="0.25">
      <c r="A49" s="76" t="s">
        <v>225</v>
      </c>
      <c r="B49" s="11">
        <v>2</v>
      </c>
      <c r="C49" s="66" t="s">
        <v>226</v>
      </c>
      <c r="D49" s="66" t="s">
        <v>227</v>
      </c>
      <c r="E49" s="66" t="s">
        <v>161</v>
      </c>
      <c r="F49" s="66" t="s">
        <v>88</v>
      </c>
      <c r="G49" s="66" t="s">
        <v>88</v>
      </c>
      <c r="H49" s="67" t="s">
        <v>89</v>
      </c>
      <c r="I49" s="68">
        <v>360</v>
      </c>
      <c r="J49" s="77"/>
      <c r="K49" s="11">
        <v>1</v>
      </c>
      <c r="L49" s="69"/>
      <c r="M49" s="70"/>
      <c r="N49" s="71">
        <f>IF(M49&gt;0,ROUND(L49/M49,4),0)</f>
        <v>0</v>
      </c>
      <c r="O49" s="72"/>
      <c r="P49" s="73"/>
      <c r="Q49" s="71">
        <f>ROUND(ROUND(N49,4)*(1-O49),4)</f>
        <v>0</v>
      </c>
      <c r="R49" s="71">
        <f>ROUND(ROUND(Q49,4)*(1+P49),4)</f>
        <v>0</v>
      </c>
      <c r="S49" s="71">
        <f>ROUND($I49*Q49,4)</f>
        <v>0</v>
      </c>
      <c r="T49" s="71">
        <f>ROUND($I49*R49,4)</f>
        <v>0</v>
      </c>
      <c r="U49" s="74"/>
      <c r="V49" s="74"/>
      <c r="W49" s="74"/>
      <c r="X49" s="74"/>
      <c r="Y49" s="75"/>
    </row>
    <row r="50" spans="1:25" ht="127.5" x14ac:dyDescent="0.25">
      <c r="A50" s="76" t="s">
        <v>228</v>
      </c>
      <c r="B50" s="11">
        <v>3</v>
      </c>
      <c r="C50" s="66" t="s">
        <v>229</v>
      </c>
      <c r="D50" s="66" t="s">
        <v>230</v>
      </c>
      <c r="E50" s="66" t="s">
        <v>88</v>
      </c>
      <c r="F50" s="66" t="s">
        <v>88</v>
      </c>
      <c r="G50" s="66" t="s">
        <v>88</v>
      </c>
      <c r="H50" s="67" t="s">
        <v>89</v>
      </c>
      <c r="I50" s="68">
        <v>250</v>
      </c>
      <c r="J50" s="77"/>
      <c r="K50" s="11">
        <v>1</v>
      </c>
      <c r="L50" s="69"/>
      <c r="M50" s="70"/>
      <c r="N50" s="71">
        <f>IF(M50&gt;0,ROUND(L50/M50,4),0)</f>
        <v>0</v>
      </c>
      <c r="O50" s="72"/>
      <c r="P50" s="73"/>
      <c r="Q50" s="71">
        <f>ROUND(ROUND(N50,4)*(1-O50),4)</f>
        <v>0</v>
      </c>
      <c r="R50" s="71">
        <f>ROUND(ROUND(Q50,4)*(1+P50),4)</f>
        <v>0</v>
      </c>
      <c r="S50" s="71">
        <f>ROUND($I50*Q50,4)</f>
        <v>0</v>
      </c>
      <c r="T50" s="71">
        <f>ROUND($I50*R50,4)</f>
        <v>0</v>
      </c>
      <c r="U50" s="74"/>
      <c r="V50" s="74"/>
      <c r="W50" s="74"/>
      <c r="X50" s="74"/>
      <c r="Y50" s="75"/>
    </row>
    <row r="51" spans="1:25" ht="38.25" x14ac:dyDescent="0.25">
      <c r="A51" s="76" t="s">
        <v>231</v>
      </c>
      <c r="B51" s="11">
        <v>4</v>
      </c>
      <c r="C51" s="66" t="s">
        <v>232</v>
      </c>
      <c r="D51" s="66" t="s">
        <v>233</v>
      </c>
      <c r="E51" s="66" t="s">
        <v>161</v>
      </c>
      <c r="F51" s="66" t="s">
        <v>88</v>
      </c>
      <c r="G51" s="66" t="s">
        <v>88</v>
      </c>
      <c r="H51" s="67" t="s">
        <v>89</v>
      </c>
      <c r="I51" s="68">
        <v>3000</v>
      </c>
      <c r="J51" s="77"/>
      <c r="K51" s="11">
        <v>1</v>
      </c>
      <c r="L51" s="69"/>
      <c r="M51" s="70"/>
      <c r="N51" s="71">
        <f>IF(M51&gt;0,ROUND(L51/M51,4),0)</f>
        <v>0</v>
      </c>
      <c r="O51" s="72"/>
      <c r="P51" s="73"/>
      <c r="Q51" s="71">
        <f>ROUND(ROUND(N51,4)*(1-O51),4)</f>
        <v>0</v>
      </c>
      <c r="R51" s="71">
        <f>ROUND(ROUND(Q51,4)*(1+P51),4)</f>
        <v>0</v>
      </c>
      <c r="S51" s="71">
        <f>ROUND($I51*Q51,4)</f>
        <v>0</v>
      </c>
      <c r="T51" s="71">
        <f>ROUND($I51*R51,4)</f>
        <v>0</v>
      </c>
      <c r="U51" s="74"/>
      <c r="V51" s="74"/>
      <c r="W51" s="74"/>
      <c r="X51" s="74"/>
      <c r="Y51" s="75"/>
    </row>
    <row r="52" spans="1:25" ht="38.25" x14ac:dyDescent="0.25">
      <c r="A52" s="76" t="s">
        <v>234</v>
      </c>
      <c r="B52" s="11">
        <v>5</v>
      </c>
      <c r="C52" s="66" t="s">
        <v>235</v>
      </c>
      <c r="D52" s="66" t="s">
        <v>236</v>
      </c>
      <c r="E52" s="66" t="s">
        <v>161</v>
      </c>
      <c r="F52" s="66" t="s">
        <v>88</v>
      </c>
      <c r="G52" s="66" t="s">
        <v>88</v>
      </c>
      <c r="H52" s="67" t="s">
        <v>89</v>
      </c>
      <c r="I52" s="68">
        <v>250</v>
      </c>
      <c r="J52" s="77"/>
      <c r="K52" s="11">
        <v>1</v>
      </c>
      <c r="L52" s="69"/>
      <c r="M52" s="70"/>
      <c r="N52" s="71">
        <f>IF(M52&gt;0,ROUND(L52/M52,4),0)</f>
        <v>0</v>
      </c>
      <c r="O52" s="72"/>
      <c r="P52" s="73"/>
      <c r="Q52" s="71">
        <f>ROUND(ROUND(N52,4)*(1-O52),4)</f>
        <v>0</v>
      </c>
      <c r="R52" s="71">
        <f>ROUND(ROUND(Q52,4)*(1+P52),4)</f>
        <v>0</v>
      </c>
      <c r="S52" s="71">
        <f>ROUND($I52*Q52,4)</f>
        <v>0</v>
      </c>
      <c r="T52" s="71">
        <f>ROUND($I52*R52,4)</f>
        <v>0</v>
      </c>
      <c r="U52" s="74"/>
      <c r="V52" s="74"/>
      <c r="W52" s="74"/>
      <c r="X52" s="74"/>
      <c r="Y52" s="75"/>
    </row>
    <row r="53" spans="1:25" ht="25.5" x14ac:dyDescent="0.25">
      <c r="A53" s="76" t="s">
        <v>237</v>
      </c>
      <c r="B53" s="11">
        <v>6</v>
      </c>
      <c r="C53" s="66" t="s">
        <v>238</v>
      </c>
      <c r="D53" s="66" t="s">
        <v>239</v>
      </c>
      <c r="E53" s="66" t="s">
        <v>161</v>
      </c>
      <c r="F53" s="66" t="s">
        <v>88</v>
      </c>
      <c r="G53" s="66" t="s">
        <v>88</v>
      </c>
      <c r="H53" s="67" t="s">
        <v>89</v>
      </c>
      <c r="I53" s="68">
        <v>360</v>
      </c>
      <c r="J53" s="77"/>
      <c r="K53" s="11">
        <v>1</v>
      </c>
      <c r="L53" s="69"/>
      <c r="M53" s="70"/>
      <c r="N53" s="71">
        <f>IF(M53&gt;0,ROUND(L53/M53,4),0)</f>
        <v>0</v>
      </c>
      <c r="O53" s="72"/>
      <c r="P53" s="73"/>
      <c r="Q53" s="71">
        <f>ROUND(ROUND(N53,4)*(1-O53),4)</f>
        <v>0</v>
      </c>
      <c r="R53" s="71">
        <f>ROUND(ROUND(Q53,4)*(1+P53),4)</f>
        <v>0</v>
      </c>
      <c r="S53" s="71">
        <f>ROUND($I53*Q53,4)</f>
        <v>0</v>
      </c>
      <c r="T53" s="71">
        <f>ROUND($I53*R53,4)</f>
        <v>0</v>
      </c>
      <c r="U53" s="74"/>
      <c r="V53" s="74"/>
      <c r="W53" s="74"/>
      <c r="X53" s="74"/>
      <c r="Y53" s="75"/>
    </row>
    <row r="54" spans="1:25" ht="38.25" x14ac:dyDescent="0.25">
      <c r="A54" s="76" t="s">
        <v>240</v>
      </c>
      <c r="B54" s="11">
        <v>7</v>
      </c>
      <c r="C54" s="66" t="s">
        <v>241</v>
      </c>
      <c r="D54" s="66" t="s">
        <v>242</v>
      </c>
      <c r="E54" s="66" t="s">
        <v>88</v>
      </c>
      <c r="F54" s="66" t="s">
        <v>88</v>
      </c>
      <c r="G54" s="66" t="s">
        <v>88</v>
      </c>
      <c r="H54" s="67" t="s">
        <v>89</v>
      </c>
      <c r="I54" s="68">
        <v>360</v>
      </c>
      <c r="J54" s="77"/>
      <c r="K54" s="11">
        <v>1</v>
      </c>
      <c r="L54" s="69"/>
      <c r="M54" s="70"/>
      <c r="N54" s="71">
        <f>IF(M54&gt;0,ROUND(L54/M54,4),0)</f>
        <v>0</v>
      </c>
      <c r="O54" s="72"/>
      <c r="P54" s="73"/>
      <c r="Q54" s="71">
        <f>ROUND(ROUND(N54,4)*(1-O54),4)</f>
        <v>0</v>
      </c>
      <c r="R54" s="71">
        <f>ROUND(ROUND(Q54,4)*(1+P54),4)</f>
        <v>0</v>
      </c>
      <c r="S54" s="71">
        <f>ROUND($I54*Q54,4)</f>
        <v>0</v>
      </c>
      <c r="T54" s="71">
        <f>ROUND($I54*R54,4)</f>
        <v>0</v>
      </c>
      <c r="U54" s="74"/>
      <c r="V54" s="74"/>
      <c r="W54" s="74"/>
      <c r="X54" s="74"/>
      <c r="Y54" s="75"/>
    </row>
    <row r="55" spans="1:25" ht="39" thickBot="1" x14ac:dyDescent="0.3">
      <c r="A55" s="63" t="s">
        <v>243</v>
      </c>
      <c r="B55" s="13">
        <v>8</v>
      </c>
      <c r="C55" s="52" t="s">
        <v>244</v>
      </c>
      <c r="D55" s="52" t="s">
        <v>242</v>
      </c>
      <c r="E55" s="52" t="s">
        <v>88</v>
      </c>
      <c r="F55" s="52" t="s">
        <v>88</v>
      </c>
      <c r="G55" s="52" t="s">
        <v>88</v>
      </c>
      <c r="H55" s="53" t="s">
        <v>89</v>
      </c>
      <c r="I55" s="54">
        <v>360</v>
      </c>
      <c r="J55" s="65"/>
      <c r="K55" s="13">
        <v>1</v>
      </c>
      <c r="L55" s="55"/>
      <c r="M55" s="56"/>
      <c r="N55" s="57">
        <f>IF(M55&gt;0,ROUND(L55/M55,4),0)</f>
        <v>0</v>
      </c>
      <c r="O55" s="58"/>
      <c r="P55" s="59"/>
      <c r="Q55" s="57">
        <f>ROUND(ROUND(N55,4)*(1-O55),4)</f>
        <v>0</v>
      </c>
      <c r="R55" s="57">
        <f>ROUND(ROUND(Q55,4)*(1+P55),4)</f>
        <v>0</v>
      </c>
      <c r="S55" s="57">
        <f>ROUND($I55*Q55,4)</f>
        <v>0</v>
      </c>
      <c r="T55" s="57">
        <f>ROUND($I55*R55,4)</f>
        <v>0</v>
      </c>
      <c r="U55" s="60"/>
      <c r="V55" s="60"/>
      <c r="W55" s="60"/>
      <c r="X55" s="60"/>
      <c r="Y55" s="61"/>
    </row>
    <row r="56" spans="1:25" ht="13.5" thickBot="1" x14ac:dyDescent="0.3">
      <c r="R56" s="39" t="s">
        <v>90</v>
      </c>
      <c r="S56" s="40">
        <f>SUM(S48:S55)</f>
        <v>0</v>
      </c>
      <c r="T56" s="41">
        <f>SUM(T48:T55)</f>
        <v>0</v>
      </c>
    </row>
  </sheetData>
  <sheetProtection algorithmName="SHA-512" hashValue="FCzKy2FV4NY48ZvOI93Wm/O6isGwLqkMccfOX6kYQLotvBjqB2LlyLWwN1Af1udbPcSl3E26kdlWMFMf6UED4Q==" saltValue="Ogg9rw8xkp8kVkf7/kio8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0" fitToHeight="0" pageOrder="overThenDown" orientation="landscape" r:id="rId1"/>
  <headerFooter>
    <oddHeader>&amp;ROBR-8A</oddHeader>
    <oddFooter>&amp;LJN št. 16-08/21&amp;RStran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2021-02-24T09:57:31Z</dcterms:created>
  <dcterms:modified xsi:type="dcterms:W3CDTF">2021-02-24T09:58:03Z</dcterms:modified>
</cp:coreProperties>
</file>